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VD Donji Andrijevci - 2024\Sjednice Upravnog i Nadzornog 2024\9. sjednica Upravno i Nadzornog odbora\"/>
    </mc:Choice>
  </mc:AlternateContent>
  <bookViews>
    <workbookView xWindow="0" yWindow="0" windowWidth="28800" windowHeight="12375" activeTab="3"/>
  </bookViews>
  <sheets>
    <sheet name="Financ. plan za 2025." sheetId="1" r:id="rId1"/>
    <sheet name="Plan zaduživanja i otplata" sheetId="5" r:id="rId2"/>
    <sheet name="Plan otplate kredita PBZ" sheetId="6" r:id="rId3"/>
    <sheet name="Obveze prema leasingu" sheetId="3" r:id="rId4"/>
    <sheet name="Obrazloženje financ. plana" sheetId="4" r:id="rId5"/>
  </sheets>
  <calcPr calcId="152511"/>
</workbook>
</file>

<file path=xl/calcChain.xml><?xml version="1.0" encoding="utf-8"?>
<calcChain xmlns="http://schemas.openxmlformats.org/spreadsheetml/2006/main">
  <c r="E28" i="6" l="1"/>
  <c r="E29" i="6"/>
  <c r="E30" i="6"/>
  <c r="E31" i="6"/>
  <c r="E20" i="6"/>
  <c r="E27" i="6"/>
  <c r="D32" i="6"/>
  <c r="C32" i="6"/>
  <c r="E26" i="6"/>
  <c r="E25" i="6"/>
  <c r="E24" i="6"/>
  <c r="E23" i="6"/>
  <c r="E22" i="6"/>
  <c r="E21" i="6"/>
  <c r="E32" i="6" l="1"/>
  <c r="B30" i="3"/>
  <c r="D56" i="1"/>
  <c r="D55" i="1"/>
  <c r="D52" i="1"/>
  <c r="D49" i="1" s="1"/>
  <c r="D50" i="1"/>
  <c r="D40" i="1"/>
  <c r="D35" i="1"/>
  <c r="D27" i="1"/>
  <c r="D26" i="1" s="1"/>
  <c r="D22" i="1"/>
  <c r="D21" i="1" s="1"/>
  <c r="D19" i="1"/>
  <c r="D17" i="1"/>
  <c r="D13" i="1"/>
  <c r="D9" i="1"/>
  <c r="D7" i="1"/>
  <c r="D6" i="1" s="1"/>
  <c r="D4" i="1"/>
  <c r="D3" i="1" s="1"/>
  <c r="D12" i="1" l="1"/>
  <c r="D2" i="1"/>
  <c r="D60" i="1" s="1"/>
  <c r="D25" i="1"/>
  <c r="D58" i="1"/>
  <c r="D61" i="1"/>
  <c r="D24" i="1" l="1"/>
  <c r="D62" i="1"/>
</calcChain>
</file>

<file path=xl/comments1.xml><?xml version="1.0" encoding="utf-8"?>
<comments xmlns="http://schemas.openxmlformats.org/spreadsheetml/2006/main">
  <authors>
    <author>Milan Šulter</author>
  </authors>
  <commentList>
    <comment ref="C26" authorId="0" shapeId="0">
      <text>
        <r>
          <rPr>
            <sz val="8"/>
            <rFont val="Tahoma"/>
            <charset val="238"/>
          </rPr>
          <t>Skupina računa 42 – Materijalni rashodi, obuhvaća troškove korištenja usluga i dobara potrebnih za redovno funkcioniranje i obavljanje djelatnosti.</t>
        </r>
      </text>
    </comment>
    <comment ref="C29" authorId="0" shapeId="0">
      <text>
        <r>
          <rPr>
            <sz val="8"/>
            <rFont val="Tahoma"/>
            <charset val="238"/>
          </rPr>
          <t>Tekuće i investicijsko održavanje, podrazumijeva kontinuirane aktivnosti kojima se imovina održava ili vraća u funkcionalno stanje, kao što su: servisiranje uređaja i opreme, uređenje unutarnjih i vanjskih zidova, popravci i zamjena dotrajalih dijelova, periodični remonti postrojenja i opreme i slično.</t>
        </r>
      </text>
    </comment>
  </commentList>
</comments>
</file>

<file path=xl/sharedStrings.xml><?xml version="1.0" encoding="utf-8"?>
<sst xmlns="http://schemas.openxmlformats.org/spreadsheetml/2006/main" count="208" uniqueCount="167">
  <si>
    <t>Redni broj</t>
  </si>
  <si>
    <t>Brojčana oznaka računa</t>
  </si>
  <si>
    <t>Naziv</t>
  </si>
  <si>
    <t>I. PRIHODI</t>
  </si>
  <si>
    <t>Prihodi po posebnim propisima</t>
  </si>
  <si>
    <t>1.</t>
  </si>
  <si>
    <t>Prihodi po posebnim propisima iz proračuna</t>
  </si>
  <si>
    <t>Prihodi od imovine</t>
  </si>
  <si>
    <t>Prihodi od financijske imovine</t>
  </si>
  <si>
    <t>2.</t>
  </si>
  <si>
    <t>Kamate na oročena sredstva i depozite po viđenju</t>
  </si>
  <si>
    <t>Prihodi od nefinancijske imovine</t>
  </si>
  <si>
    <t>3.</t>
  </si>
  <si>
    <t xml:space="preserve">Prihodi od zakupa i iznajmljivanja imovine </t>
  </si>
  <si>
    <t>4.</t>
  </si>
  <si>
    <t>Ostali prihodi od nefinancijske imovine (intervencije)</t>
  </si>
  <si>
    <t>Prihodi od donacija</t>
  </si>
  <si>
    <t>Prihodi od donacija iz proračuna</t>
  </si>
  <si>
    <t>5.</t>
  </si>
  <si>
    <t>Prihodi od donacija iz državnog proračuna</t>
  </si>
  <si>
    <t>6.</t>
  </si>
  <si>
    <t>Prihodi od donacija iz proračuna JLP(R)S</t>
  </si>
  <si>
    <t>7.</t>
  </si>
  <si>
    <t>Prihodi od donacija iz državnog proračuna za EU projekte</t>
  </si>
  <si>
    <t>Prihodi od trgovačkih društava i ostalih pravnih osoba</t>
  </si>
  <si>
    <t>8.</t>
  </si>
  <si>
    <t>Prihodi od građana i kućanstava</t>
  </si>
  <si>
    <t>9.</t>
  </si>
  <si>
    <t>Ostali prihodi</t>
  </si>
  <si>
    <t>Prihodi od naknade štete i refundacija</t>
  </si>
  <si>
    <t>10.</t>
  </si>
  <si>
    <t>Prihodi od refundacija</t>
  </si>
  <si>
    <t>11.</t>
  </si>
  <si>
    <t>12.</t>
  </si>
  <si>
    <t>UKUPNO PRIHODI</t>
  </si>
  <si>
    <t>III. RASHODI</t>
  </si>
  <si>
    <t>Materijalni rashodi</t>
  </si>
  <si>
    <t>Rashodi za usluge</t>
  </si>
  <si>
    <t>Usluge telefona, pošte i prijevoza</t>
  </si>
  <si>
    <t>Usluge tekućeg i investicijskog održavanja</t>
  </si>
  <si>
    <t>Usluge promidžbe i informiranja</t>
  </si>
  <si>
    <t>Komunalne usluge (opskrba vodom i odvoz smeća)</t>
  </si>
  <si>
    <t>Zdravstvene usluge (liječnički pregledi vatrogasaca)</t>
  </si>
  <si>
    <t>Intelektualne i osobne usluge (odvjetnik, javni bilježnik)</t>
  </si>
  <si>
    <t>Knjigovodstvene usluge</t>
  </si>
  <si>
    <t>Rashodi za materijal i energiju</t>
  </si>
  <si>
    <t xml:space="preserve">Uredski materijal </t>
  </si>
  <si>
    <t>Materijal i sirovine</t>
  </si>
  <si>
    <t>Energija (el. energija, plin, motor. benzin i dizel gorivo)</t>
  </si>
  <si>
    <t>Sitni inventar i auto gume</t>
  </si>
  <si>
    <t>Ostali nespomenuti materijalni rashodi</t>
  </si>
  <si>
    <t>Premije osiguranja (vozila, nezgoda, objekti)</t>
  </si>
  <si>
    <t>13.</t>
  </si>
  <si>
    <t>Reprezentacija</t>
  </si>
  <si>
    <t>14.</t>
  </si>
  <si>
    <t>Kotizacije</t>
  </si>
  <si>
    <t>15.</t>
  </si>
  <si>
    <t xml:space="preserve">Izdaci za opremanje vatrogasnog doma </t>
  </si>
  <si>
    <t>16.</t>
  </si>
  <si>
    <t>Izdaci za nabavku skupne, osobne i zaštitne opreme</t>
  </si>
  <si>
    <t>17.</t>
  </si>
  <si>
    <t>Izdaci za nabavku informatičke opreme</t>
  </si>
  <si>
    <t>18.</t>
  </si>
  <si>
    <t>Izdaci za seminare, osposobljavanja i usavršavanja</t>
  </si>
  <si>
    <t>19.</t>
  </si>
  <si>
    <t>Financijski rashodi</t>
  </si>
  <si>
    <t>Kamate za primljene kredite i zajmove</t>
  </si>
  <si>
    <t>20.</t>
  </si>
  <si>
    <t>Ostali financijski rashodi</t>
  </si>
  <si>
    <t>21.</t>
  </si>
  <si>
    <t>Bankarske usluge i usluge platnog prometa</t>
  </si>
  <si>
    <t>22.</t>
  </si>
  <si>
    <t>Ostali rashodi</t>
  </si>
  <si>
    <t>Ostali nespomenuti rashodi</t>
  </si>
  <si>
    <t>23.</t>
  </si>
  <si>
    <t>Sunčana elektrana DVD Donji Andrijevci (20kW)</t>
  </si>
  <si>
    <t>UKUPNO RASHODI</t>
  </si>
  <si>
    <t>Ukupno prihodi u EUR</t>
  </si>
  <si>
    <t>Ukupno rashodi u EUR</t>
  </si>
  <si>
    <t>Višak/manjak prihoda u EUR</t>
  </si>
  <si>
    <t>DOBROVOLJNO VATROGASNO DRUŠTVO DONJI ANDRIJEVCI</t>
  </si>
  <si>
    <t>Dobrovoljno vatrogasno društvo Donji Andrijevci zaključilo je 9.2.2021. ugovor o financijskom</t>
  </si>
  <si>
    <t>leasingu s Unicredit leasing Croatia d.o.o. na 60 mjeseci za Renault Master šasiju za nadogradnju</t>
  </si>
  <si>
    <t xml:space="preserve">vatrogasnog vozila za gašenje i spašavanje. </t>
  </si>
  <si>
    <t>Vrijednost objekta leasinga ………………….. 190.468,75kn</t>
  </si>
  <si>
    <t>Učešće 25% …………………………………………..   47.617,19kn</t>
  </si>
  <si>
    <t>Iznos financiranja ………………………………… 142.851,56 kn</t>
  </si>
  <si>
    <t>Otkupna vrijednost objekta leasinga……       1.904,69kn</t>
  </si>
  <si>
    <t>Mjesečni iznos leasing rate …………………       2.700,98kn</t>
  </si>
  <si>
    <t>Administrativni troškovi……………………..       3.809,38kn</t>
  </si>
  <si>
    <t>Rok plaćanja</t>
  </si>
  <si>
    <t>Broj rate iz otplatnog plana</t>
  </si>
  <si>
    <t>OBRAZLOŽENJE</t>
  </si>
  <si>
    <t>PRIHODI:</t>
  </si>
  <si>
    <t>RASHODI:</t>
  </si>
  <si>
    <t>Ostali nespom. financijski rashodi (glavnica kredita-kombi)</t>
  </si>
  <si>
    <t>9.1.2025.</t>
  </si>
  <si>
    <t>10.2.2025.</t>
  </si>
  <si>
    <t>10.3.2025.</t>
  </si>
  <si>
    <t>9.4.2025.</t>
  </si>
  <si>
    <t>9.5.2025.</t>
  </si>
  <si>
    <t>9.6.2025.</t>
  </si>
  <si>
    <t>9.7.2025.</t>
  </si>
  <si>
    <t>11.8.2025.</t>
  </si>
  <si>
    <t>9.9.2025.</t>
  </si>
  <si>
    <t>9.10.2025.</t>
  </si>
  <si>
    <t>10.11.2025.</t>
  </si>
  <si>
    <t>9.12.2025.</t>
  </si>
  <si>
    <t>Kamate za primljene kredite banaka (kombi)</t>
  </si>
  <si>
    <t>Izdaci za financijski leasing za Renault Master (gl.+kamata)</t>
  </si>
  <si>
    <t xml:space="preserve">Dospjeće </t>
  </si>
  <si>
    <t>Napomena</t>
  </si>
  <si>
    <t>UKUPNO</t>
  </si>
  <si>
    <t>PLAN ZA 2025. GODINU</t>
  </si>
  <si>
    <t>PLAN OTPLATE KREDITA U 2025.</t>
  </si>
  <si>
    <t>31.01.2025.</t>
  </si>
  <si>
    <t xml:space="preserve">Glavnica </t>
  </si>
  <si>
    <t xml:space="preserve">Kamata + glavnica </t>
  </si>
  <si>
    <t>u EUR</t>
  </si>
  <si>
    <t>28.02.2025.</t>
  </si>
  <si>
    <t>31.03.2025.</t>
  </si>
  <si>
    <t>30.04.2025.</t>
  </si>
  <si>
    <t>31.05.2025.</t>
  </si>
  <si>
    <t>30.06.2025.</t>
  </si>
  <si>
    <t>31.07.2025.</t>
  </si>
  <si>
    <t>31.08.2025.</t>
  </si>
  <si>
    <t>30.09.2025.</t>
  </si>
  <si>
    <t>31.10.2025.</t>
  </si>
  <si>
    <t>30.11.2025.</t>
  </si>
  <si>
    <t>31.12.2025.</t>
  </si>
  <si>
    <t>Redni broj*</t>
  </si>
  <si>
    <t>*redni broj rate kredita iz otplatnog plana</t>
  </si>
  <si>
    <t>Napomena: Zadnja rata kredita dospijeva na naplatu 31.1.2027. u iznosu od 739,49€ (kamata+gl.)</t>
  </si>
  <si>
    <t>Napomena br. 1: Zadnja rata leasinga dospijeva na naplatu 9.2.2026 u iznosu od 358,48€</t>
  </si>
  <si>
    <t xml:space="preserve">Napomena br. 2: Otkupna vrijednost leasinga dospijeva na naplatu 9.3.2026. u iznosu od 252,80€ </t>
  </si>
  <si>
    <t>PLAN ZADUŽIVANJA I OTPLATA ZA 2025. GODINU</t>
  </si>
  <si>
    <t xml:space="preserve">Dobrovoljno vatrogasno društvo Donji Andrijevci neće se dodatno zaduživati u 2025.  </t>
  </si>
  <si>
    <t>i kreditoru (Privredna banka Zagreb)</t>
  </si>
  <si>
    <t>godini jer već ima financijskih obveza prema davatelju leasinga (UniCredit leasing Croatia)</t>
  </si>
  <si>
    <t>Broj ugovora o dugoročnom kreditu od 15.4.2024……...5010875507</t>
  </si>
  <si>
    <t>Kamatna stopa …………………………………………………………...6.5 % godišnje</t>
  </si>
  <si>
    <t>Iznos kredita ……………………………………………………………....25.000,00</t>
  </si>
  <si>
    <t>Valuta …………………………………………………………...……………EUR</t>
  </si>
  <si>
    <t>Datum početka kredita…………………………………………...…..29.4.2024.</t>
  </si>
  <si>
    <t>Rok kredita……………………………………………………...………….31.1.2027.</t>
  </si>
  <si>
    <t>Učestalost dospjeća glavnice……………………………………….mjesečno</t>
  </si>
  <si>
    <t>Učestalost dospjeća kamata………………………………………..mjesečno</t>
  </si>
  <si>
    <t>Dobrovoljno vatrogasno društvo Donji Andrijevci u 2024. godini kreditno se dugoročno</t>
  </si>
  <si>
    <t xml:space="preserve">zadužilo (34 mjesečne rate) za nabavu novog kombi vozila kod PBZ d.d. Zareb </t>
  </si>
  <si>
    <t>4295-1</t>
  </si>
  <si>
    <t>4295-2</t>
  </si>
  <si>
    <t>4295-3</t>
  </si>
  <si>
    <t>4295-4</t>
  </si>
  <si>
    <t>4295-5</t>
  </si>
  <si>
    <t>Plan za 2025.        u EUR</t>
  </si>
  <si>
    <t>FINANCIJSKOG PLANA ZA 2025. GODINU</t>
  </si>
  <si>
    <r>
      <t xml:space="preserve">34 – PRIHODI OD IMOVINE </t>
    </r>
    <r>
      <rPr>
        <sz val="12"/>
        <color theme="1"/>
        <rFont val="Calibri"/>
        <charset val="238"/>
      </rPr>
      <t>– obuhvaćaju prihode u iznosu od 7.810,00 EUR a odnose se na prihod od kamata na oročena sredstva te prihode od zakupa zemljišta za antenski stup (United Towers d.o.o.) i prihode od nefinancijske imovine ostvarenih temeljem članka 95. stavka 3. Zakona o vatrogastvu (vatrogasne intervencije).</t>
    </r>
  </si>
  <si>
    <r>
      <t>42 – MATERIJALNI RASHODI</t>
    </r>
    <r>
      <rPr>
        <sz val="12"/>
        <color theme="1"/>
        <rFont val="Calibri"/>
        <charset val="238"/>
      </rPr>
      <t xml:space="preserve"> – obuhvaćaju rashode za usluge, rashode za materijal i energiju i ostale nespomenute rashode u iznosu od 55.015,79 EUR.</t>
    </r>
  </si>
  <si>
    <r>
      <t>46 – OSTALI RASHODI</t>
    </r>
    <r>
      <rPr>
        <sz val="12"/>
        <color theme="1"/>
        <rFont val="Calibri"/>
        <charset val="238"/>
      </rPr>
      <t xml:space="preserve"> – obuhvaćaju ostale nespomenute rashode u iznosu od 20.000,00 EUR a odnose se na nabavu opreme i montažu "Sunčane elektrane DVD-a Donji Andrijevci".</t>
    </r>
  </si>
  <si>
    <r>
      <t>33 - PRIHODI PO POSEBNIM PROPISIMA</t>
    </r>
    <r>
      <rPr>
        <sz val="12"/>
        <color theme="1"/>
        <rFont val="Calibri"/>
        <charset val="238"/>
      </rPr>
      <t xml:space="preserve"> – obuhvaćaju prihode u iznosu od 55.400,00 EUR koje općina Donji Andrijevci uplaćuje DVD-u Donji Andrijevci temeljem članka 110. i 111. Zakona o vatrogastvu („Narodne novine“, broj 125/09, 114/22 i 155/23).</t>
    </r>
  </si>
  <si>
    <r>
      <t>35 – PRIHODI OD DONACIJA</t>
    </r>
    <r>
      <rPr>
        <sz val="12"/>
        <color theme="1"/>
        <rFont val="Calibri"/>
        <charset val="238"/>
      </rPr>
      <t xml:space="preserve"> – obuhvaćaju prihode u iznosu od 21.200,00 EUR a odnose se na prihode iz državnog proračuna (Hrvatska vatrogasna zajednica), prihode proračuna JLP(R)S (Brodsko-posavska županija), prihode od donacija iz državnog proračuna za EU projekte, prihode od trgovačkih društava te građana i kućanstava.</t>
    </r>
  </si>
  <si>
    <r>
      <t>36 – OSTALI PRIHODI</t>
    </r>
    <r>
      <rPr>
        <sz val="12"/>
        <color theme="1"/>
        <rFont val="Calibri"/>
        <charset val="238"/>
      </rPr>
      <t xml:space="preserve"> – obuhvaćaju prihode od refundacija za liječničke preglede i premiju osiguranja od nezgode za vatrogasce u iznosu od 600,00 EUR iz Vatrogasne zajednice Brodsko-posavske županije.</t>
    </r>
  </si>
  <si>
    <r>
      <t>44 – FINANCIJSKI RASHODI</t>
    </r>
    <r>
      <rPr>
        <sz val="12"/>
        <color theme="1"/>
        <rFont val="Calibri"/>
        <charset val="238"/>
      </rPr>
      <t xml:space="preserve"> – obuhvaćaju rashode za kamate za primljene kredite i ostale financijske rashode (glavnica kredita-kombi vozilo) u ukupnom iznosu od 9.994,21 EUR.</t>
    </r>
  </si>
  <si>
    <t>OBVEZE PREMA DAVATELJU LEASINGA ZA 2025. GODINU</t>
  </si>
  <si>
    <t>PLAN OTPLATE ZA 2025.</t>
  </si>
  <si>
    <t xml:space="preserve">Kamata </t>
  </si>
  <si>
    <t xml:space="preserve">Leasing rata (glav.+kam.)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</si>
</sst>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charset val="238"/>
    </font>
    <font>
      <sz val="12"/>
      <color theme="1"/>
      <name val="Calibri"/>
      <charset val="238"/>
    </font>
    <font>
      <b/>
      <sz val="11"/>
      <color theme="1"/>
      <name val="Calibri"/>
      <charset val="238"/>
      <scheme val="minor"/>
    </font>
    <font>
      <sz val="12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b/>
      <sz val="11"/>
      <color rgb="FFFA7D00"/>
      <name val="Calibri"/>
      <charset val="238"/>
      <scheme val="minor"/>
    </font>
    <font>
      <sz val="11"/>
      <name val="Calibri"/>
      <charset val="238"/>
      <scheme val="minor"/>
    </font>
    <font>
      <sz val="11"/>
      <color rgb="FF3F3F76"/>
      <name val="Calibri"/>
      <charset val="238"/>
      <scheme val="minor"/>
    </font>
    <font>
      <sz val="12"/>
      <name val="Calibri"/>
      <charset val="238"/>
      <scheme val="minor"/>
    </font>
    <font>
      <sz val="12"/>
      <color theme="0"/>
      <name val="Calibri"/>
      <charset val="238"/>
      <scheme val="minor"/>
    </font>
    <font>
      <sz val="11"/>
      <color theme="0"/>
      <name val="Calibri"/>
      <charset val="238"/>
      <scheme val="minor"/>
    </font>
    <font>
      <sz val="8"/>
      <name val="Tahoma"/>
      <charset val="238"/>
    </font>
    <font>
      <sz val="11"/>
      <color theme="1"/>
      <name val="Calibri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">
    <xf numFmtId="0" fontId="0" fillId="0" borderId="0"/>
    <xf numFmtId="0" fontId="14" fillId="2" borderId="8" applyNumberFormat="0" applyFont="0" applyAlignment="0" applyProtection="0"/>
    <xf numFmtId="0" fontId="14" fillId="8" borderId="0" applyNumberFormat="0" applyBorder="0" applyAlignment="0" applyProtection="0"/>
    <xf numFmtId="0" fontId="9" fillId="5" borderId="2" applyNumberFormat="0" applyAlignment="0" applyProtection="0"/>
    <xf numFmtId="0" fontId="7" fillId="4" borderId="2" applyNumberFormat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2" borderId="1" xfId="1" applyNumberFormat="1" applyFont="1" applyBorder="1" applyAlignment="1">
      <alignment horizontal="center" vertical="center" wrapText="1"/>
    </xf>
    <xf numFmtId="0" fontId="5" fillId="2" borderId="1" xfId="1" applyNumberFormat="1" applyFont="1" applyBorder="1" applyAlignment="1">
      <alignment horizontal="center" vertical="center" wrapText="1" shrinkToFit="1"/>
    </xf>
    <xf numFmtId="0" fontId="5" fillId="2" borderId="1" xfId="1" applyNumberFormat="1" applyFont="1" applyBorder="1" applyAlignment="1">
      <alignment horizontal="center" vertical="center"/>
    </xf>
    <xf numFmtId="0" fontId="5" fillId="2" borderId="1" xfId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5" fillId="3" borderId="1" xfId="0" applyFont="1" applyFill="1" applyBorder="1"/>
    <xf numFmtId="4" fontId="6" fillId="3" borderId="1" xfId="1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right"/>
    </xf>
    <xf numFmtId="4" fontId="5" fillId="2" borderId="1" xfId="1" applyNumberFormat="1" applyFont="1" applyBorder="1"/>
    <xf numFmtId="0" fontId="7" fillId="4" borderId="2" xfId="4"/>
    <xf numFmtId="0" fontId="8" fillId="0" borderId="0" xfId="0" applyFont="1"/>
    <xf numFmtId="0" fontId="9" fillId="5" borderId="2" xfId="3"/>
    <xf numFmtId="0" fontId="10" fillId="5" borderId="1" xfId="3" applyFont="1" applyBorder="1" applyAlignment="1">
      <alignment horizontal="center" vertical="center" wrapText="1"/>
    </xf>
    <xf numFmtId="0" fontId="10" fillId="5" borderId="1" xfId="3" applyFont="1" applyBorder="1" applyAlignment="1">
      <alignment horizontal="center" vertical="distributed"/>
    </xf>
    <xf numFmtId="0" fontId="10" fillId="5" borderId="1" xfId="3" applyFont="1" applyBorder="1" applyAlignment="1">
      <alignment horizontal="center" vertical="center"/>
    </xf>
    <xf numFmtId="0" fontId="5" fillId="0" borderId="1" xfId="0" applyFont="1" applyBorder="1"/>
    <xf numFmtId="0" fontId="5" fillId="2" borderId="1" xfId="1" applyFont="1" applyBorder="1" applyAlignment="1">
      <alignment horizontal="center" vertical="distributed"/>
    </xf>
    <xf numFmtId="0" fontId="5" fillId="2" borderId="3" xfId="1" applyFont="1" applyBorder="1" applyAlignment="1">
      <alignment horizontal="left" vertical="distributed"/>
    </xf>
    <xf numFmtId="4" fontId="5" fillId="2" borderId="1" xfId="1" applyNumberFormat="1" applyFont="1" applyBorder="1" applyAlignment="1">
      <alignment horizontal="right" vertical="distributed"/>
    </xf>
    <xf numFmtId="0" fontId="11" fillId="6" borderId="1" xfId="5" applyFont="1" applyBorder="1" applyAlignment="1">
      <alignment horizontal="center" vertical="distributed"/>
    </xf>
    <xf numFmtId="0" fontId="11" fillId="6" borderId="1" xfId="5" applyFont="1" applyBorder="1" applyAlignment="1">
      <alignment horizontal="left" vertical="distributed"/>
    </xf>
    <xf numFmtId="4" fontId="11" fillId="6" borderId="1" xfId="5" applyNumberFormat="1" applyFont="1" applyBorder="1" applyAlignment="1">
      <alignment horizontal="right" vertical="distributed"/>
    </xf>
    <xf numFmtId="0" fontId="11" fillId="7" borderId="1" xfId="6" applyFont="1" applyBorder="1" applyAlignment="1">
      <alignment horizontal="center" vertical="distributed"/>
    </xf>
    <xf numFmtId="0" fontId="11" fillId="7" borderId="3" xfId="6" applyFont="1" applyBorder="1" applyAlignment="1">
      <alignment horizontal="left" vertical="distributed"/>
    </xf>
    <xf numFmtId="4" fontId="11" fillId="7" borderId="1" xfId="6" applyNumberFormat="1" applyFont="1" applyBorder="1" applyAlignment="1">
      <alignment horizontal="right" vertical="distributed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/>
    <xf numFmtId="0" fontId="11" fillId="6" borderId="1" xfId="5" applyFont="1" applyBorder="1" applyAlignment="1">
      <alignment horizontal="center" vertical="center"/>
    </xf>
    <xf numFmtId="0" fontId="11" fillId="6" borderId="1" xfId="5" applyFont="1" applyBorder="1" applyAlignment="1">
      <alignment horizontal="left"/>
    </xf>
    <xf numFmtId="4" fontId="11" fillId="6" borderId="1" xfId="5" applyNumberFormat="1" applyFont="1" applyBorder="1" applyAlignment="1">
      <alignment horizontal="right"/>
    </xf>
    <xf numFmtId="0" fontId="11" fillId="7" borderId="1" xfId="6" applyFont="1" applyBorder="1" applyAlignment="1">
      <alignment horizontal="center" vertical="center"/>
    </xf>
    <xf numFmtId="0" fontId="11" fillId="7" borderId="1" xfId="6" applyFont="1" applyBorder="1" applyAlignment="1">
      <alignment horizontal="left"/>
    </xf>
    <xf numFmtId="4" fontId="11" fillId="7" borderId="1" xfId="6" applyNumberFormat="1" applyFont="1" applyBorder="1" applyAlignment="1">
      <alignment horizontal="right"/>
    </xf>
    <xf numFmtId="0" fontId="11" fillId="7" borderId="1" xfId="6" applyFont="1" applyBorder="1" applyAlignment="1">
      <alignment horizontal="center"/>
    </xf>
    <xf numFmtId="0" fontId="5" fillId="0" borderId="3" xfId="0" applyFont="1" applyBorder="1"/>
    <xf numFmtId="0" fontId="11" fillId="6" borderId="1" xfId="5" applyFont="1" applyBorder="1" applyAlignment="1">
      <alignment horizontal="center"/>
    </xf>
    <xf numFmtId="0" fontId="11" fillId="6" borderId="3" xfId="5" applyFont="1" applyBorder="1" applyAlignment="1">
      <alignment horizontal="left"/>
    </xf>
    <xf numFmtId="0" fontId="11" fillId="7" borderId="3" xfId="6" applyFont="1" applyBorder="1" applyAlignment="1">
      <alignment horizontal="left"/>
    </xf>
    <xf numFmtId="0" fontId="11" fillId="7" borderId="1" xfId="6" applyFont="1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1" xfId="5" applyFont="1" applyFill="1" applyBorder="1" applyAlignment="1">
      <alignment horizontal="center"/>
    </xf>
    <xf numFmtId="0" fontId="10" fillId="0" borderId="1" xfId="5" applyFont="1" applyFill="1" applyBorder="1" applyAlignment="1">
      <alignment horizontal="left"/>
    </xf>
    <xf numFmtId="4" fontId="10" fillId="0" borderId="1" xfId="5" applyNumberFormat="1" applyFont="1" applyFill="1" applyBorder="1" applyAlignment="1">
      <alignment horizontal="right"/>
    </xf>
    <xf numFmtId="0" fontId="5" fillId="0" borderId="4" xfId="0" applyFont="1" applyBorder="1"/>
    <xf numFmtId="4" fontId="5" fillId="0" borderId="4" xfId="0" applyNumberFormat="1" applyFont="1" applyBorder="1"/>
    <xf numFmtId="0" fontId="4" fillId="8" borderId="2" xfId="2" applyFont="1" applyBorder="1"/>
    <xf numFmtId="0" fontId="4" fillId="8" borderId="2" xfId="2" applyFont="1" applyBorder="1" applyAlignment="1">
      <alignment horizontal="center"/>
    </xf>
    <xf numFmtId="0" fontId="6" fillId="8" borderId="2" xfId="2" applyFont="1" applyBorder="1" applyAlignment="1">
      <alignment horizontal="right"/>
    </xf>
    <xf numFmtId="4" fontId="6" fillId="8" borderId="2" xfId="2" applyNumberFormat="1" applyFont="1" applyBorder="1"/>
    <xf numFmtId="0" fontId="5" fillId="0" borderId="5" xfId="0" applyFont="1" applyBorder="1"/>
    <xf numFmtId="0" fontId="5" fillId="2" borderId="5" xfId="1" applyFont="1" applyBorder="1" applyAlignment="1">
      <alignment horizontal="center"/>
    </xf>
    <xf numFmtId="0" fontId="5" fillId="2" borderId="5" xfId="1" applyFont="1" applyBorder="1" applyAlignment="1">
      <alignment horizontal="left"/>
    </xf>
    <xf numFmtId="4" fontId="5" fillId="2" borderId="5" xfId="1" applyNumberFormat="1" applyFont="1" applyBorder="1" applyAlignment="1">
      <alignment horizontal="right"/>
    </xf>
    <xf numFmtId="0" fontId="11" fillId="6" borderId="1" xfId="5" applyFont="1" applyBorder="1" applyAlignment="1"/>
    <xf numFmtId="4" fontId="11" fillId="6" borderId="1" xfId="5" applyNumberFormat="1" applyFont="1" applyBorder="1" applyAlignment="1"/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/>
    <xf numFmtId="4" fontId="5" fillId="0" borderId="6" xfId="0" applyNumberFormat="1" applyFont="1" applyBorder="1"/>
    <xf numFmtId="0" fontId="5" fillId="0" borderId="5" xfId="0" applyFont="1" applyBorder="1" applyAlignment="1">
      <alignment horizontal="center"/>
    </xf>
    <xf numFmtId="0" fontId="11" fillId="6" borderId="5" xfId="5" applyFont="1" applyBorder="1" applyAlignment="1">
      <alignment horizontal="center"/>
    </xf>
    <xf numFmtId="0" fontId="11" fillId="6" borderId="7" xfId="5" applyFont="1" applyBorder="1" applyAlignment="1">
      <alignment horizontal="left"/>
    </xf>
    <xf numFmtId="4" fontId="5" fillId="0" borderId="2" xfId="2" applyNumberFormat="1" applyFont="1" applyFill="1" applyBorder="1"/>
    <xf numFmtId="0" fontId="11" fillId="7" borderId="1" xfId="6" applyFont="1" applyBorder="1" applyAlignment="1"/>
    <xf numFmtId="4" fontId="11" fillId="7" borderId="1" xfId="6" applyNumberFormat="1" applyFont="1" applyBorder="1" applyAlignment="1"/>
    <xf numFmtId="0" fontId="5" fillId="0" borderId="4" xfId="0" applyFont="1" applyBorder="1" applyAlignment="1">
      <alignment horizontal="center"/>
    </xf>
    <xf numFmtId="0" fontId="14" fillId="8" borderId="1" xfId="2" applyBorder="1" applyAlignment="1">
      <alignment horizontal="center"/>
    </xf>
    <xf numFmtId="0" fontId="6" fillId="8" borderId="1" xfId="2" applyFont="1" applyBorder="1" applyAlignment="1">
      <alignment horizontal="right"/>
    </xf>
    <xf numFmtId="4" fontId="6" fillId="8" borderId="1" xfId="2" applyNumberFormat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4" fontId="5" fillId="0" borderId="0" xfId="0" applyNumberFormat="1" applyFont="1" applyBorder="1"/>
    <xf numFmtId="0" fontId="6" fillId="2" borderId="1" xfId="1" applyFont="1" applyBorder="1"/>
    <xf numFmtId="4" fontId="6" fillId="2" borderId="1" xfId="1" applyNumberFormat="1" applyFont="1" applyBorder="1"/>
    <xf numFmtId="0" fontId="0" fillId="0" borderId="0" xfId="0" applyBorder="1"/>
    <xf numFmtId="0" fontId="5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left"/>
    </xf>
    <xf numFmtId="0" fontId="16" fillId="2" borderId="1" xfId="1" applyNumberFormat="1" applyFont="1" applyBorder="1" applyAlignment="1">
      <alignment horizontal="center" vertical="center" wrapText="1"/>
    </xf>
    <xf numFmtId="0" fontId="16" fillId="2" borderId="1" xfId="1" applyNumberFormat="1" applyFont="1" applyBorder="1" applyAlignment="1">
      <alignment horizontal="center" vertical="center" shrinkToFit="1"/>
    </xf>
    <xf numFmtId="0" fontId="16" fillId="2" borderId="1" xfId="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4" fontId="16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0" fontId="16" fillId="0" borderId="1" xfId="0" applyFont="1" applyBorder="1"/>
    <xf numFmtId="0" fontId="16" fillId="2" borderId="1" xfId="1" applyFont="1" applyBorder="1" applyAlignment="1">
      <alignment horizontal="center"/>
    </xf>
    <xf numFmtId="4" fontId="16" fillId="2" borderId="1" xfId="1" applyNumberFormat="1" applyFont="1" applyBorder="1"/>
    <xf numFmtId="4" fontId="16" fillId="0" borderId="0" xfId="0" applyNumberFormat="1" applyFont="1"/>
    <xf numFmtId="0" fontId="16" fillId="0" borderId="0" xfId="0" applyFont="1" applyAlignment="1">
      <alignment horizontal="right"/>
    </xf>
    <xf numFmtId="0" fontId="16" fillId="0" borderId="0" xfId="0" applyFont="1" applyFill="1" applyBorder="1" applyAlignment="1">
      <alignment horizontal="left"/>
    </xf>
    <xf numFmtId="0" fontId="4" fillId="0" borderId="0" xfId="0" applyFont="1" applyAlignment="1"/>
    <xf numFmtId="0" fontId="1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/>
    <xf numFmtId="0" fontId="5" fillId="0" borderId="0" xfId="0" applyFont="1"/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Alignment="1"/>
    <xf numFmtId="0" fontId="1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</cellXfs>
  <cellStyles count="7">
    <cellStyle name="40% - Isticanje3" xfId="2" builtinId="39"/>
    <cellStyle name="Bilješka" xfId="1" builtinId="10"/>
    <cellStyle name="Isticanje1" xfId="5" builtinId="29"/>
    <cellStyle name="Isticanje6" xfId="6" builtinId="49"/>
    <cellStyle name="Izračun" xfId="4" builtinId="22"/>
    <cellStyle name="Normalno" xfId="0" builtinId="0"/>
    <cellStyle name="Unos" xfId="3" builtinId="20"/>
  </cellStyles>
  <dxfs count="0"/>
  <tableStyles count="0" defaultTableStyle="TableStyleMedium2" defaultPivotStyle="PivotStyleLight16"/>
  <colors>
    <mruColors>
      <color rgb="FFFFFF99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8"/>
  <sheetViews>
    <sheetView view="pageLayout" zoomScale="190" zoomScaleNormal="100" zoomScalePageLayoutView="190" workbookViewId="0">
      <selection activeCell="D49" sqref="D49"/>
    </sheetView>
  </sheetViews>
  <sheetFormatPr defaultColWidth="9" defaultRowHeight="15"/>
  <cols>
    <col min="1" max="1" width="8.140625" customWidth="1"/>
    <col min="2" max="2" width="9.28515625" customWidth="1"/>
    <col min="3" max="3" width="51.85546875" customWidth="1"/>
    <col min="4" max="4" width="16.5703125" customWidth="1"/>
  </cols>
  <sheetData>
    <row r="1" spans="1:4" ht="45" customHeight="1">
      <c r="A1" s="23" t="s">
        <v>0</v>
      </c>
      <c r="B1" s="24" t="s">
        <v>1</v>
      </c>
      <c r="C1" s="25" t="s">
        <v>2</v>
      </c>
      <c r="D1" s="23" t="s">
        <v>154</v>
      </c>
    </row>
    <row r="2" spans="1:4" ht="15" customHeight="1">
      <c r="A2" s="26"/>
      <c r="B2" s="27">
        <v>3</v>
      </c>
      <c r="C2" s="28" t="s">
        <v>3</v>
      </c>
      <c r="D2" s="29">
        <f>SUM(D3+D6+D12+D21)</f>
        <v>85010</v>
      </c>
    </row>
    <row r="3" spans="1:4" ht="15" customHeight="1">
      <c r="A3" s="26"/>
      <c r="B3" s="30">
        <v>33</v>
      </c>
      <c r="C3" s="31" t="s">
        <v>4</v>
      </c>
      <c r="D3" s="32">
        <f>D4</f>
        <v>55400</v>
      </c>
    </row>
    <row r="4" spans="1:4" ht="15" customHeight="1">
      <c r="A4" s="26"/>
      <c r="B4" s="33">
        <v>331</v>
      </c>
      <c r="C4" s="34" t="s">
        <v>4</v>
      </c>
      <c r="D4" s="35">
        <f>SUM(D5:D5)</f>
        <v>55400</v>
      </c>
    </row>
    <row r="5" spans="1:4" ht="15.75">
      <c r="A5" s="12" t="s">
        <v>5</v>
      </c>
      <c r="B5" s="36">
        <v>3311</v>
      </c>
      <c r="C5" s="26" t="s">
        <v>6</v>
      </c>
      <c r="D5" s="37">
        <v>55400</v>
      </c>
    </row>
    <row r="6" spans="1:4" ht="15.75">
      <c r="A6" s="12"/>
      <c r="B6" s="38">
        <v>34</v>
      </c>
      <c r="C6" s="39" t="s">
        <v>7</v>
      </c>
      <c r="D6" s="40">
        <f>SUM(D7+D9)</f>
        <v>7810</v>
      </c>
    </row>
    <row r="7" spans="1:4" ht="15.75">
      <c r="A7" s="12"/>
      <c r="B7" s="41">
        <v>341</v>
      </c>
      <c r="C7" s="42" t="s">
        <v>8</v>
      </c>
      <c r="D7" s="43">
        <f>SUM(D8)</f>
        <v>10</v>
      </c>
    </row>
    <row r="8" spans="1:4" ht="15.75">
      <c r="A8" s="12" t="s">
        <v>9</v>
      </c>
      <c r="B8" s="12">
        <v>3413</v>
      </c>
      <c r="C8" s="26" t="s">
        <v>10</v>
      </c>
      <c r="D8" s="37">
        <v>10</v>
      </c>
    </row>
    <row r="9" spans="1:4" ht="15.75">
      <c r="A9" s="12"/>
      <c r="B9" s="44">
        <v>342</v>
      </c>
      <c r="C9" s="42" t="s">
        <v>11</v>
      </c>
      <c r="D9" s="43">
        <f>SUM(D10:D11)</f>
        <v>7800</v>
      </c>
    </row>
    <row r="10" spans="1:4" ht="14.25" customHeight="1">
      <c r="A10" s="12" t="s">
        <v>12</v>
      </c>
      <c r="B10" s="12">
        <v>3421</v>
      </c>
      <c r="C10" s="26" t="s">
        <v>13</v>
      </c>
      <c r="D10" s="37">
        <v>4800</v>
      </c>
    </row>
    <row r="11" spans="1:4" ht="14.25" customHeight="1">
      <c r="A11" s="12" t="s">
        <v>14</v>
      </c>
      <c r="B11" s="12">
        <v>3422</v>
      </c>
      <c r="C11" s="45" t="s">
        <v>15</v>
      </c>
      <c r="D11" s="37">
        <v>3000</v>
      </c>
    </row>
    <row r="12" spans="1:4" ht="14.25" customHeight="1">
      <c r="A12" s="12"/>
      <c r="B12" s="46">
        <v>35</v>
      </c>
      <c r="C12" s="47" t="s">
        <v>16</v>
      </c>
      <c r="D12" s="40">
        <f>SUM(D13+D17+D19)</f>
        <v>21200</v>
      </c>
    </row>
    <row r="13" spans="1:4" ht="14.25" customHeight="1">
      <c r="A13" s="12"/>
      <c r="B13" s="44">
        <v>351</v>
      </c>
      <c r="C13" s="48" t="s">
        <v>17</v>
      </c>
      <c r="D13" s="43">
        <f>SUM(D14:D15:D16)</f>
        <v>19000</v>
      </c>
    </row>
    <row r="14" spans="1:4" ht="15.75">
      <c r="A14" s="12" t="s">
        <v>18</v>
      </c>
      <c r="B14" s="12">
        <v>3511</v>
      </c>
      <c r="C14" s="26" t="s">
        <v>19</v>
      </c>
      <c r="D14" s="37">
        <v>1000</v>
      </c>
    </row>
    <row r="15" spans="1:4" ht="15.75">
      <c r="A15" s="12" t="s">
        <v>20</v>
      </c>
      <c r="B15" s="12">
        <v>3512</v>
      </c>
      <c r="C15" s="26" t="s">
        <v>21</v>
      </c>
      <c r="D15" s="37">
        <v>3000</v>
      </c>
    </row>
    <row r="16" spans="1:4" ht="15.75">
      <c r="A16" s="12" t="s">
        <v>22</v>
      </c>
      <c r="B16" s="12">
        <v>3513</v>
      </c>
      <c r="C16" s="26" t="s">
        <v>23</v>
      </c>
      <c r="D16" s="37">
        <v>15000</v>
      </c>
    </row>
    <row r="17" spans="1:13" ht="15.75">
      <c r="A17" s="12"/>
      <c r="B17" s="44">
        <v>353</v>
      </c>
      <c r="C17" s="42" t="s">
        <v>24</v>
      </c>
      <c r="D17" s="43">
        <f>SUM(D18)</f>
        <v>2000</v>
      </c>
    </row>
    <row r="18" spans="1:13" ht="15.75">
      <c r="A18" s="12" t="s">
        <v>25</v>
      </c>
      <c r="B18" s="12">
        <v>3531</v>
      </c>
      <c r="C18" s="26" t="s">
        <v>24</v>
      </c>
      <c r="D18" s="37">
        <v>2000</v>
      </c>
    </row>
    <row r="19" spans="1:13" ht="15.75">
      <c r="A19" s="12"/>
      <c r="B19" s="44">
        <v>354</v>
      </c>
      <c r="C19" s="42" t="s">
        <v>26</v>
      </c>
      <c r="D19" s="43">
        <f>SUM(D20)</f>
        <v>200</v>
      </c>
    </row>
    <row r="20" spans="1:13" ht="15.75">
      <c r="A20" s="12" t="s">
        <v>27</v>
      </c>
      <c r="B20" s="12">
        <v>3541</v>
      </c>
      <c r="C20" s="26" t="s">
        <v>26</v>
      </c>
      <c r="D20" s="37">
        <v>200</v>
      </c>
    </row>
    <row r="21" spans="1:13" ht="15.75">
      <c r="A21" s="12"/>
      <c r="B21" s="46">
        <v>36</v>
      </c>
      <c r="C21" s="39" t="s">
        <v>28</v>
      </c>
      <c r="D21" s="40">
        <f>SUM(D22)</f>
        <v>600</v>
      </c>
    </row>
    <row r="22" spans="1:13" ht="15.75">
      <c r="A22" s="12"/>
      <c r="B22" s="44">
        <v>361</v>
      </c>
      <c r="C22" s="49" t="s">
        <v>29</v>
      </c>
      <c r="D22" s="43">
        <f>SUM(D23)</f>
        <v>600</v>
      </c>
    </row>
    <row r="23" spans="1:13" ht="15.75">
      <c r="A23" s="50" t="s">
        <v>30</v>
      </c>
      <c r="B23" s="51">
        <v>3612</v>
      </c>
      <c r="C23" s="52" t="s">
        <v>31</v>
      </c>
      <c r="D23" s="53">
        <v>600</v>
      </c>
    </row>
    <row r="24" spans="1:13" s="20" customFormat="1" ht="15.75">
      <c r="A24" s="56"/>
      <c r="B24" s="57"/>
      <c r="C24" s="58" t="s">
        <v>34</v>
      </c>
      <c r="D24" s="59">
        <f>SUM(D2)</f>
        <v>85010</v>
      </c>
      <c r="E24"/>
      <c r="F24"/>
      <c r="G24"/>
      <c r="H24"/>
      <c r="I24"/>
      <c r="J24"/>
      <c r="K24"/>
      <c r="L24"/>
      <c r="M24"/>
    </row>
    <row r="25" spans="1:13" ht="15.75">
      <c r="A25" s="60"/>
      <c r="B25" s="61">
        <v>4</v>
      </c>
      <c r="C25" s="62" t="s">
        <v>35</v>
      </c>
      <c r="D25" s="63">
        <f>SUM(D26+D49+D55)</f>
        <v>85010</v>
      </c>
    </row>
    <row r="26" spans="1:13" ht="15.75">
      <c r="A26" s="26"/>
      <c r="B26" s="46">
        <v>42</v>
      </c>
      <c r="C26" s="64" t="s">
        <v>36</v>
      </c>
      <c r="D26" s="65">
        <f>SUM(D27+D35+D40)</f>
        <v>55015.79</v>
      </c>
    </row>
    <row r="27" spans="1:13" ht="15.75">
      <c r="A27" s="26"/>
      <c r="B27" s="44">
        <v>425</v>
      </c>
      <c r="C27" s="49" t="s">
        <v>37</v>
      </c>
      <c r="D27" s="43">
        <f>SUM(D28:D34)</f>
        <v>27814.03</v>
      </c>
    </row>
    <row r="28" spans="1:13" ht="15.75">
      <c r="A28" s="12" t="s">
        <v>5</v>
      </c>
      <c r="B28" s="12">
        <v>4251</v>
      </c>
      <c r="C28" s="26" t="s">
        <v>38</v>
      </c>
      <c r="D28" s="66">
        <v>1500</v>
      </c>
    </row>
    <row r="29" spans="1:13" ht="15.75">
      <c r="A29" s="12" t="s">
        <v>9</v>
      </c>
      <c r="B29" s="12">
        <v>4252</v>
      </c>
      <c r="C29" s="26" t="s">
        <v>39</v>
      </c>
      <c r="D29" s="37">
        <v>21000</v>
      </c>
    </row>
    <row r="30" spans="1:13" ht="15.75">
      <c r="A30" s="12" t="s">
        <v>12</v>
      </c>
      <c r="B30" s="12">
        <v>4253</v>
      </c>
      <c r="C30" s="26" t="s">
        <v>40</v>
      </c>
      <c r="D30" s="37">
        <v>3000</v>
      </c>
    </row>
    <row r="31" spans="1:13" ht="15.75">
      <c r="A31" s="12" t="s">
        <v>14</v>
      </c>
      <c r="B31" s="12">
        <v>4254</v>
      </c>
      <c r="C31" s="26" t="s">
        <v>41</v>
      </c>
      <c r="D31" s="37">
        <v>354.03</v>
      </c>
    </row>
    <row r="32" spans="1:13" ht="15.75">
      <c r="A32" s="12" t="s">
        <v>18</v>
      </c>
      <c r="B32" s="12">
        <v>4256</v>
      </c>
      <c r="C32" s="26" t="s">
        <v>42</v>
      </c>
      <c r="D32" s="37">
        <v>700</v>
      </c>
    </row>
    <row r="33" spans="1:4" ht="15.75">
      <c r="A33" s="12" t="s">
        <v>20</v>
      </c>
      <c r="B33" s="12">
        <v>4257</v>
      </c>
      <c r="C33" s="26" t="s">
        <v>43</v>
      </c>
      <c r="D33" s="37">
        <v>300</v>
      </c>
    </row>
    <row r="34" spans="1:4" ht="15.75">
      <c r="A34" s="12" t="s">
        <v>22</v>
      </c>
      <c r="B34" s="12">
        <v>4259</v>
      </c>
      <c r="C34" s="26" t="s">
        <v>44</v>
      </c>
      <c r="D34" s="37">
        <v>960</v>
      </c>
    </row>
    <row r="35" spans="1:4" ht="15.75">
      <c r="A35" s="12"/>
      <c r="B35" s="44">
        <v>426</v>
      </c>
      <c r="C35" s="48" t="s">
        <v>45</v>
      </c>
      <c r="D35" s="43">
        <f>SUM(D36:D39)</f>
        <v>5500</v>
      </c>
    </row>
    <row r="36" spans="1:4" ht="15.75">
      <c r="A36" s="12" t="s">
        <v>25</v>
      </c>
      <c r="B36" s="12">
        <v>4261</v>
      </c>
      <c r="C36" s="26" t="s">
        <v>46</v>
      </c>
      <c r="D36" s="67">
        <v>400</v>
      </c>
    </row>
    <row r="37" spans="1:4" ht="15.75">
      <c r="A37" s="12" t="s">
        <v>27</v>
      </c>
      <c r="B37" s="12">
        <v>4262</v>
      </c>
      <c r="C37" s="26" t="s">
        <v>47</v>
      </c>
      <c r="D37" s="37">
        <v>600</v>
      </c>
    </row>
    <row r="38" spans="1:4" ht="15.75">
      <c r="A38" s="12" t="s">
        <v>30</v>
      </c>
      <c r="B38" s="12">
        <v>4263</v>
      </c>
      <c r="C38" s="26" t="s">
        <v>48</v>
      </c>
      <c r="D38" s="37">
        <v>4000</v>
      </c>
    </row>
    <row r="39" spans="1:4" ht="15.75">
      <c r="A39" s="12" t="s">
        <v>32</v>
      </c>
      <c r="B39" s="12">
        <v>4264</v>
      </c>
      <c r="C39" s="26" t="s">
        <v>49</v>
      </c>
      <c r="D39" s="37">
        <v>500</v>
      </c>
    </row>
    <row r="40" spans="1:4" ht="15.75">
      <c r="A40" s="12"/>
      <c r="B40" s="44">
        <v>429</v>
      </c>
      <c r="C40" s="48" t="s">
        <v>50</v>
      </c>
      <c r="D40" s="43">
        <f>SUM(D41:D48)</f>
        <v>21701.760000000002</v>
      </c>
    </row>
    <row r="41" spans="1:4" ht="15.75">
      <c r="A41" s="12" t="s">
        <v>33</v>
      </c>
      <c r="B41" s="12">
        <v>4291</v>
      </c>
      <c r="C41" s="26" t="s">
        <v>51</v>
      </c>
      <c r="D41" s="37">
        <v>1900</v>
      </c>
    </row>
    <row r="42" spans="1:4" ht="15.75">
      <c r="A42" s="12" t="s">
        <v>52</v>
      </c>
      <c r="B42" s="12">
        <v>4292</v>
      </c>
      <c r="C42" s="26" t="s">
        <v>53</v>
      </c>
      <c r="D42" s="37">
        <v>6000</v>
      </c>
    </row>
    <row r="43" spans="1:4" ht="15.75">
      <c r="A43" s="12" t="s">
        <v>54</v>
      </c>
      <c r="B43" s="12">
        <v>4294</v>
      </c>
      <c r="C43" s="26" t="s">
        <v>55</v>
      </c>
      <c r="D43" s="37">
        <v>300</v>
      </c>
    </row>
    <row r="44" spans="1:4" ht="15.75">
      <c r="A44" s="12" t="s">
        <v>56</v>
      </c>
      <c r="B44" s="12" t="s">
        <v>149</v>
      </c>
      <c r="C44" s="26" t="s">
        <v>57</v>
      </c>
      <c r="D44" s="37">
        <v>1200</v>
      </c>
    </row>
    <row r="45" spans="1:4" ht="15.75">
      <c r="A45" s="12" t="s">
        <v>58</v>
      </c>
      <c r="B45" s="12" t="s">
        <v>150</v>
      </c>
      <c r="C45" s="26" t="s">
        <v>59</v>
      </c>
      <c r="D45" s="68">
        <v>6000</v>
      </c>
    </row>
    <row r="46" spans="1:4" ht="15.75">
      <c r="A46" s="12" t="s">
        <v>60</v>
      </c>
      <c r="B46" s="12" t="s">
        <v>151</v>
      </c>
      <c r="C46" s="26" t="s">
        <v>61</v>
      </c>
      <c r="D46" s="68">
        <v>1000</v>
      </c>
    </row>
    <row r="47" spans="1:4" ht="15.75">
      <c r="A47" s="12" t="s">
        <v>62</v>
      </c>
      <c r="B47" s="12" t="s">
        <v>152</v>
      </c>
      <c r="C47" s="26" t="s">
        <v>63</v>
      </c>
      <c r="D47" s="37">
        <v>1000</v>
      </c>
    </row>
    <row r="48" spans="1:4" ht="15.75">
      <c r="A48" s="12" t="s">
        <v>64</v>
      </c>
      <c r="B48" s="12" t="s">
        <v>153</v>
      </c>
      <c r="C48" s="26" t="s">
        <v>109</v>
      </c>
      <c r="D48" s="37">
        <v>4301.76</v>
      </c>
    </row>
    <row r="49" spans="1:13" ht="15.75">
      <c r="A49" s="69"/>
      <c r="B49" s="70">
        <v>44</v>
      </c>
      <c r="C49" s="71" t="s">
        <v>65</v>
      </c>
      <c r="D49" s="40">
        <f>SUM(D50+D52)</f>
        <v>9994.2099999999991</v>
      </c>
    </row>
    <row r="50" spans="1:13" ht="15.75">
      <c r="A50" s="12"/>
      <c r="B50" s="44">
        <v>442</v>
      </c>
      <c r="C50" s="42" t="s">
        <v>66</v>
      </c>
      <c r="D50" s="43">
        <f>SUM(D51)</f>
        <v>930.73</v>
      </c>
    </row>
    <row r="51" spans="1:13" s="21" customFormat="1" ht="15.75">
      <c r="A51" s="50" t="s">
        <v>67</v>
      </c>
      <c r="B51" s="51">
        <v>4421</v>
      </c>
      <c r="C51" s="52" t="s">
        <v>108</v>
      </c>
      <c r="D51" s="72">
        <v>930.73</v>
      </c>
    </row>
    <row r="52" spans="1:13" ht="15.75">
      <c r="A52" s="12"/>
      <c r="B52" s="44">
        <v>443</v>
      </c>
      <c r="C52" s="73" t="s">
        <v>68</v>
      </c>
      <c r="D52" s="74">
        <f>SUM(D53:D54)</f>
        <v>9063.48</v>
      </c>
    </row>
    <row r="53" spans="1:13" ht="15.75">
      <c r="A53" s="12" t="s">
        <v>69</v>
      </c>
      <c r="B53" s="12">
        <v>4431</v>
      </c>
      <c r="C53" s="26" t="s">
        <v>70</v>
      </c>
      <c r="D53" s="37">
        <v>240</v>
      </c>
    </row>
    <row r="54" spans="1:13" ht="15.75">
      <c r="A54" s="12" t="s">
        <v>71</v>
      </c>
      <c r="B54" s="12">
        <v>4434</v>
      </c>
      <c r="C54" s="26" t="s">
        <v>95</v>
      </c>
      <c r="D54" s="72">
        <v>8823.48</v>
      </c>
    </row>
    <row r="55" spans="1:13" ht="15.75">
      <c r="A55" s="12"/>
      <c r="B55" s="46">
        <v>46</v>
      </c>
      <c r="C55" s="39" t="s">
        <v>72</v>
      </c>
      <c r="D55" s="40">
        <f>SUM(D56)</f>
        <v>20000</v>
      </c>
    </row>
    <row r="56" spans="1:13" ht="15.75">
      <c r="A56" s="12"/>
      <c r="B56" s="44">
        <v>462</v>
      </c>
      <c r="C56" s="42" t="s">
        <v>73</v>
      </c>
      <c r="D56" s="43">
        <f>SUM(D57:D57)</f>
        <v>20000</v>
      </c>
    </row>
    <row r="57" spans="1:13" ht="15.75">
      <c r="A57" s="75" t="s">
        <v>74</v>
      </c>
      <c r="B57" s="75">
        <v>4624</v>
      </c>
      <c r="C57" s="54" t="s">
        <v>75</v>
      </c>
      <c r="D57" s="55">
        <v>20000</v>
      </c>
    </row>
    <row r="58" spans="1:13" s="22" customFormat="1" ht="15.75">
      <c r="A58" s="76"/>
      <c r="B58" s="76"/>
      <c r="C58" s="77" t="s">
        <v>76</v>
      </c>
      <c r="D58" s="78">
        <f>SUM(D25)</f>
        <v>85010</v>
      </c>
      <c r="E58"/>
      <c r="F58"/>
      <c r="G58"/>
      <c r="H58"/>
      <c r="I58"/>
      <c r="J58"/>
      <c r="K58"/>
      <c r="L58"/>
      <c r="M58"/>
    </row>
    <row r="59" spans="1:13" ht="15.75">
      <c r="A59" s="79"/>
      <c r="B59" s="79"/>
      <c r="C59" s="80"/>
      <c r="D59" s="81"/>
    </row>
    <row r="60" spans="1:13" ht="15.75">
      <c r="A60" s="79"/>
      <c r="B60" s="79"/>
      <c r="C60" s="82" t="s">
        <v>77</v>
      </c>
      <c r="D60" s="83">
        <f>SUM(D2)</f>
        <v>85010</v>
      </c>
    </row>
    <row r="61" spans="1:13" ht="15.75">
      <c r="A61" s="79"/>
      <c r="B61" s="79"/>
      <c r="C61" s="82" t="s">
        <v>78</v>
      </c>
      <c r="D61" s="83">
        <f>SUM(D25)</f>
        <v>85010</v>
      </c>
    </row>
    <row r="62" spans="1:13" ht="15.75">
      <c r="A62" s="79"/>
      <c r="B62" s="79"/>
      <c r="C62" s="82" t="s">
        <v>79</v>
      </c>
      <c r="D62" s="83">
        <f>SUM((D60-D61))</f>
        <v>0</v>
      </c>
    </row>
    <row r="63" spans="1:13" ht="15.75">
      <c r="A63" s="79"/>
      <c r="B63" s="79"/>
      <c r="C63" s="80"/>
      <c r="D63" s="80"/>
    </row>
    <row r="64" spans="1:13" ht="15.75">
      <c r="A64" s="79"/>
      <c r="B64" s="79"/>
      <c r="C64" s="80"/>
      <c r="D64" s="80"/>
    </row>
    <row r="65" spans="1:4" ht="15.75">
      <c r="A65" s="79"/>
      <c r="B65" s="79"/>
      <c r="C65" s="80"/>
      <c r="D65" s="80"/>
    </row>
    <row r="66" spans="1:4" ht="15.75">
      <c r="A66" s="79"/>
      <c r="B66" s="79"/>
      <c r="C66" s="80"/>
      <c r="D66" s="80"/>
    </row>
    <row r="67" spans="1:4" ht="15.75">
      <c r="A67" s="80"/>
      <c r="B67" s="79"/>
      <c r="C67" s="80"/>
      <c r="D67" s="80"/>
    </row>
    <row r="68" spans="1:4">
      <c r="A68" s="84"/>
      <c r="B68" s="84"/>
      <c r="C68" s="84"/>
      <c r="D68" s="84"/>
    </row>
  </sheetData>
  <pageMargins left="0.70069444444444495" right="0.70069444444444495" top="0.75138888888888899" bottom="0.75138888888888899" header="0.29861111111111099" footer="0.29861111111111099"/>
  <pageSetup paperSize="9" orientation="portrait" r:id="rId1"/>
  <headerFooter>
    <oddHeader>&amp;C&amp;12DOBROVOLJNO VATROGASNO DRUŠTVO DONJI ANDRIJEVCI
FINANCIJSKI PLAN ZA 2025. GODINU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136" zoomScaleNormal="136" workbookViewId="0">
      <selection activeCell="A7" sqref="A7:I7"/>
    </sheetView>
  </sheetViews>
  <sheetFormatPr defaultColWidth="9" defaultRowHeight="15"/>
  <cols>
    <col min="2" max="2" width="11.7109375" customWidth="1"/>
    <col min="3" max="4" width="11.42578125" customWidth="1"/>
    <col min="5" max="5" width="42.28515625" customWidth="1"/>
    <col min="6" max="6" width="29.28515625" customWidth="1"/>
    <col min="7" max="7" width="22.42578125" customWidth="1"/>
  </cols>
  <sheetData>
    <row r="1" spans="1:9">
      <c r="A1" s="100" t="s">
        <v>80</v>
      </c>
      <c r="B1" s="100"/>
      <c r="C1" s="100"/>
      <c r="D1" s="100"/>
      <c r="E1" s="100"/>
      <c r="F1" s="100"/>
    </row>
    <row r="2" spans="1:9">
      <c r="A2" s="101" t="s">
        <v>135</v>
      </c>
      <c r="B2" s="100"/>
      <c r="C2" s="100"/>
      <c r="D2" s="100"/>
      <c r="E2" s="100"/>
      <c r="F2" s="100"/>
    </row>
    <row r="3" spans="1:9" ht="15.75">
      <c r="A3" s="6"/>
      <c r="B3" s="6"/>
      <c r="C3" s="6"/>
      <c r="D3" s="6"/>
      <c r="E3" s="6"/>
      <c r="F3" s="6"/>
      <c r="G3" s="6"/>
      <c r="H3" s="6"/>
      <c r="I3" s="6"/>
    </row>
    <row r="4" spans="1:9" ht="15.75">
      <c r="A4" s="104" t="s">
        <v>136</v>
      </c>
      <c r="B4" s="102"/>
      <c r="C4" s="102"/>
      <c r="D4" s="102"/>
      <c r="E4" s="102"/>
      <c r="F4" s="102"/>
      <c r="G4" s="102"/>
      <c r="H4" s="102"/>
      <c r="I4" s="102"/>
    </row>
    <row r="5" spans="1:9" ht="15.75">
      <c r="A5" s="104" t="s">
        <v>138</v>
      </c>
      <c r="B5" s="104"/>
      <c r="C5" s="104"/>
      <c r="D5" s="104"/>
      <c r="E5" s="104"/>
      <c r="F5" s="85"/>
      <c r="G5" s="85"/>
      <c r="H5" s="85"/>
      <c r="I5" s="85"/>
    </row>
    <row r="6" spans="1:9" ht="15.75">
      <c r="A6" s="105" t="s">
        <v>137</v>
      </c>
      <c r="B6" s="106"/>
      <c r="C6" s="106"/>
      <c r="D6" s="106"/>
      <c r="E6" s="106"/>
      <c r="F6" s="106"/>
      <c r="G6" s="106"/>
      <c r="H6" s="106"/>
      <c r="I6" s="106"/>
    </row>
    <row r="7" spans="1:9" ht="15.75">
      <c r="A7" s="102"/>
      <c r="B7" s="102"/>
      <c r="C7" s="102"/>
      <c r="D7" s="102"/>
      <c r="E7" s="102"/>
      <c r="F7" s="102"/>
      <c r="G7" s="102"/>
      <c r="H7" s="102"/>
      <c r="I7" s="102"/>
    </row>
    <row r="8" spans="1:9" ht="15.75">
      <c r="A8" s="103"/>
      <c r="B8" s="103"/>
      <c r="C8" s="103"/>
      <c r="D8" s="103"/>
      <c r="E8" s="103"/>
      <c r="F8" s="103"/>
      <c r="G8" s="103"/>
      <c r="H8" s="103"/>
      <c r="I8" s="103"/>
    </row>
    <row r="9" spans="1:9" ht="15.75">
      <c r="A9" s="102"/>
      <c r="B9" s="102"/>
      <c r="C9" s="102"/>
      <c r="D9" s="102"/>
      <c r="E9" s="102"/>
      <c r="F9" s="102"/>
      <c r="G9" s="102"/>
      <c r="H9" s="102"/>
      <c r="I9" s="102"/>
    </row>
    <row r="10" spans="1:9" ht="15.75">
      <c r="A10" s="102"/>
      <c r="B10" s="102"/>
      <c r="C10" s="102"/>
      <c r="D10" s="102"/>
      <c r="E10" s="102"/>
      <c r="F10" s="102"/>
      <c r="G10" s="102"/>
      <c r="H10" s="102"/>
      <c r="I10" s="102"/>
    </row>
    <row r="11" spans="1:9" ht="15.75">
      <c r="A11" s="102"/>
      <c r="B11" s="102"/>
      <c r="C11" s="102"/>
      <c r="D11" s="102"/>
      <c r="E11" s="102"/>
      <c r="F11" s="102"/>
      <c r="G11" s="102"/>
      <c r="H11" s="102"/>
      <c r="I11" s="102"/>
    </row>
    <row r="12" spans="1:9" ht="15.75">
      <c r="A12" s="102"/>
      <c r="B12" s="102"/>
      <c r="C12" s="102"/>
      <c r="D12" s="102"/>
      <c r="E12" s="102"/>
      <c r="F12" s="102"/>
      <c r="G12" s="102"/>
      <c r="H12" s="102"/>
      <c r="I12" s="102"/>
    </row>
    <row r="13" spans="1:9" ht="15.75">
      <c r="A13" s="102"/>
      <c r="B13" s="102"/>
      <c r="C13" s="102"/>
      <c r="D13" s="102"/>
      <c r="E13" s="102"/>
      <c r="F13" s="102"/>
      <c r="G13" s="102"/>
      <c r="H13" s="102"/>
      <c r="I13" s="102"/>
    </row>
    <row r="14" spans="1:9" ht="15.75">
      <c r="A14" s="7"/>
      <c r="B14" s="7"/>
      <c r="C14" s="7"/>
      <c r="D14" s="7"/>
      <c r="E14" s="7"/>
      <c r="F14" s="7"/>
      <c r="G14" s="7"/>
      <c r="H14" s="7"/>
      <c r="I14" s="7"/>
    </row>
    <row r="15" spans="1:9" ht="15.75">
      <c r="A15" s="102"/>
      <c r="B15" s="102"/>
      <c r="C15" s="102"/>
      <c r="D15" s="102"/>
      <c r="E15" s="102"/>
      <c r="F15" s="102"/>
      <c r="G15" s="7"/>
      <c r="H15" s="7"/>
      <c r="I15" s="7"/>
    </row>
  </sheetData>
  <mergeCells count="11">
    <mergeCell ref="A4:I4"/>
    <mergeCell ref="A6:I6"/>
    <mergeCell ref="A7:I7"/>
    <mergeCell ref="A5:E5"/>
    <mergeCell ref="A13:I13"/>
    <mergeCell ref="A15:F15"/>
    <mergeCell ref="A8:I8"/>
    <mergeCell ref="A9:I9"/>
    <mergeCell ref="A10:I10"/>
    <mergeCell ref="A11:I11"/>
    <mergeCell ref="A12:I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="145" zoomScaleNormal="145" workbookViewId="0">
      <selection activeCell="C20" sqref="C20"/>
    </sheetView>
  </sheetViews>
  <sheetFormatPr defaultRowHeight="15"/>
  <cols>
    <col min="2" max="2" width="12.85546875" customWidth="1"/>
    <col min="3" max="3" width="10.85546875" customWidth="1"/>
    <col min="4" max="4" width="11.42578125" customWidth="1"/>
    <col min="5" max="5" width="12.7109375" customWidth="1"/>
    <col min="6" max="6" width="17.28515625" customWidth="1"/>
  </cols>
  <sheetData>
    <row r="1" spans="1:9">
      <c r="A1" s="111" t="s">
        <v>80</v>
      </c>
      <c r="B1" s="111"/>
      <c r="C1" s="111"/>
      <c r="D1" s="111"/>
      <c r="E1" s="111"/>
      <c r="F1" s="111"/>
    </row>
    <row r="2" spans="1:9">
      <c r="A2" s="111" t="s">
        <v>113</v>
      </c>
      <c r="B2" s="111"/>
      <c r="C2" s="111"/>
      <c r="D2" s="111"/>
      <c r="E2" s="111"/>
      <c r="F2" s="111"/>
    </row>
    <row r="3" spans="1:9" ht="15.75">
      <c r="A3" s="86"/>
      <c r="B3" s="86"/>
      <c r="C3" s="86"/>
      <c r="D3" s="86"/>
      <c r="E3" s="86"/>
      <c r="F3" s="86"/>
      <c r="G3" s="86"/>
      <c r="H3" s="86"/>
      <c r="I3" s="86"/>
    </row>
    <row r="4" spans="1:9" ht="15.75">
      <c r="A4" s="104" t="s">
        <v>147</v>
      </c>
      <c r="B4" s="104"/>
      <c r="C4" s="104"/>
      <c r="D4" s="104"/>
      <c r="E4" s="104"/>
      <c r="F4" s="104"/>
      <c r="G4" s="104"/>
      <c r="H4" s="104"/>
      <c r="I4" s="104"/>
    </row>
    <row r="5" spans="1:9" ht="15.75">
      <c r="A5" s="105" t="s">
        <v>148</v>
      </c>
      <c r="B5" s="105"/>
      <c r="C5" s="105"/>
      <c r="D5" s="105"/>
      <c r="E5" s="105"/>
      <c r="F5" s="105"/>
      <c r="G5" s="105"/>
      <c r="H5" s="105"/>
      <c r="I5" s="105"/>
    </row>
    <row r="6" spans="1:9" ht="15.75">
      <c r="A6" s="86"/>
      <c r="B6" s="86"/>
      <c r="C6" s="86"/>
      <c r="D6" s="86"/>
      <c r="E6" s="86"/>
      <c r="F6" s="86"/>
      <c r="G6" s="86"/>
      <c r="H6" s="86"/>
      <c r="I6" s="86"/>
    </row>
    <row r="7" spans="1:9" ht="15.75">
      <c r="A7" s="104" t="s">
        <v>139</v>
      </c>
      <c r="B7" s="104"/>
      <c r="C7" s="104"/>
      <c r="D7" s="104"/>
      <c r="E7" s="104"/>
      <c r="F7" s="104"/>
      <c r="G7" s="104"/>
      <c r="H7" s="86"/>
      <c r="I7" s="86"/>
    </row>
    <row r="8" spans="1:9" ht="15.75">
      <c r="A8" s="104" t="s">
        <v>140</v>
      </c>
      <c r="B8" s="104"/>
      <c r="C8" s="104"/>
      <c r="D8" s="104"/>
      <c r="E8" s="104"/>
      <c r="F8" s="104"/>
      <c r="G8" s="104"/>
      <c r="H8" s="104"/>
      <c r="I8" s="104"/>
    </row>
    <row r="9" spans="1:9" ht="15.75">
      <c r="A9" s="110" t="s">
        <v>141</v>
      </c>
      <c r="B9" s="110"/>
      <c r="C9" s="110"/>
      <c r="D9" s="110"/>
      <c r="E9" s="110"/>
      <c r="F9" s="110"/>
      <c r="G9" s="110"/>
      <c r="H9" s="110"/>
      <c r="I9" s="110"/>
    </row>
    <row r="10" spans="1:9" ht="15.75">
      <c r="A10" s="104" t="s">
        <v>142</v>
      </c>
      <c r="B10" s="104"/>
      <c r="C10" s="104"/>
      <c r="D10" s="104"/>
      <c r="E10" s="104"/>
      <c r="F10" s="104"/>
      <c r="G10" s="104"/>
      <c r="H10" s="104"/>
      <c r="I10" s="104"/>
    </row>
    <row r="11" spans="1:9" ht="15.75">
      <c r="A11" s="104" t="s">
        <v>143</v>
      </c>
      <c r="B11" s="104"/>
      <c r="C11" s="104"/>
      <c r="D11" s="104"/>
      <c r="E11" s="104"/>
      <c r="F11" s="104"/>
      <c r="G11" s="104"/>
      <c r="H11" s="104"/>
      <c r="I11" s="104"/>
    </row>
    <row r="12" spans="1:9" ht="15.75">
      <c r="A12" s="104" t="s">
        <v>144</v>
      </c>
      <c r="B12" s="104"/>
      <c r="C12" s="104"/>
      <c r="D12" s="104"/>
      <c r="E12" s="104"/>
      <c r="F12" s="104"/>
      <c r="G12" s="104"/>
      <c r="H12" s="104"/>
      <c r="I12" s="104"/>
    </row>
    <row r="13" spans="1:9" ht="15.75">
      <c r="A13" s="104" t="s">
        <v>145</v>
      </c>
      <c r="B13" s="104"/>
      <c r="C13" s="104"/>
      <c r="D13" s="104"/>
      <c r="E13" s="104"/>
      <c r="F13" s="104"/>
      <c r="G13" s="104"/>
      <c r="H13" s="104"/>
      <c r="I13" s="104"/>
    </row>
    <row r="14" spans="1:9" ht="15.75">
      <c r="A14" s="104" t="s">
        <v>146</v>
      </c>
      <c r="B14" s="104"/>
      <c r="C14" s="104"/>
      <c r="D14" s="104"/>
      <c r="E14" s="104"/>
      <c r="F14" s="104"/>
      <c r="G14" s="104"/>
      <c r="H14" s="104"/>
      <c r="I14" s="104"/>
    </row>
    <row r="15" spans="1:9" ht="15.75">
      <c r="A15" s="87"/>
      <c r="B15" s="87"/>
      <c r="C15" s="87"/>
      <c r="D15" s="87"/>
      <c r="E15" s="87"/>
      <c r="F15" s="87"/>
      <c r="G15" s="87"/>
      <c r="H15" s="87"/>
      <c r="I15" s="87"/>
    </row>
    <row r="16" spans="1:9" ht="15.75">
      <c r="A16" s="86"/>
      <c r="B16" s="86"/>
      <c r="C16" s="86"/>
      <c r="D16" s="86"/>
      <c r="E16" s="86"/>
      <c r="F16" s="86"/>
      <c r="G16" s="86"/>
      <c r="H16" s="86"/>
      <c r="I16" s="86"/>
    </row>
    <row r="17" spans="1:9" ht="15.75">
      <c r="A17" s="107" t="s">
        <v>114</v>
      </c>
      <c r="B17" s="107"/>
      <c r="C17" s="107"/>
      <c r="D17" s="107"/>
      <c r="E17" s="107"/>
      <c r="F17" s="107"/>
      <c r="G17" s="86"/>
      <c r="H17" s="86"/>
      <c r="I17" s="86"/>
    </row>
    <row r="18" spans="1:9" ht="15.75">
      <c r="A18" s="86"/>
      <c r="B18" s="86"/>
      <c r="C18" s="86"/>
      <c r="D18" s="86"/>
      <c r="E18" s="86"/>
      <c r="F18" s="98" t="s">
        <v>118</v>
      </c>
      <c r="G18" s="86"/>
      <c r="H18" s="86"/>
      <c r="I18" s="86"/>
    </row>
    <row r="19" spans="1:9" ht="31.5">
      <c r="A19" s="88" t="s">
        <v>130</v>
      </c>
      <c r="B19" s="89" t="s">
        <v>110</v>
      </c>
      <c r="C19" s="90" t="s">
        <v>165</v>
      </c>
      <c r="D19" s="90" t="s">
        <v>116</v>
      </c>
      <c r="E19" s="88" t="s">
        <v>117</v>
      </c>
      <c r="F19" s="90" t="s">
        <v>111</v>
      </c>
      <c r="G19" s="86"/>
      <c r="H19" s="86"/>
      <c r="I19" s="86"/>
    </row>
    <row r="20" spans="1:9" ht="15.75">
      <c r="A20" s="91" t="s">
        <v>30</v>
      </c>
      <c r="B20" s="91" t="s">
        <v>115</v>
      </c>
      <c r="C20" s="92">
        <v>101.47</v>
      </c>
      <c r="D20" s="93">
        <v>735.29</v>
      </c>
      <c r="E20" s="92">
        <f t="shared" ref="E20:E26" si="0">SUM(C20:D20)</f>
        <v>836.76</v>
      </c>
      <c r="F20" s="94"/>
      <c r="G20" s="86"/>
      <c r="H20" s="86"/>
      <c r="I20" s="86"/>
    </row>
    <row r="21" spans="1:9" ht="15.75">
      <c r="A21" s="91" t="s">
        <v>32</v>
      </c>
      <c r="B21" s="91" t="s">
        <v>119</v>
      </c>
      <c r="C21" s="92">
        <v>87.99</v>
      </c>
      <c r="D21" s="93">
        <v>735.29</v>
      </c>
      <c r="E21" s="92">
        <f t="shared" si="0"/>
        <v>823.28</v>
      </c>
      <c r="F21" s="94"/>
      <c r="G21" s="86"/>
      <c r="H21" s="86"/>
      <c r="I21" s="86"/>
    </row>
    <row r="22" spans="1:9" ht="15.75">
      <c r="A22" s="91" t="s">
        <v>33</v>
      </c>
      <c r="B22" s="91" t="s">
        <v>120</v>
      </c>
      <c r="C22" s="92">
        <v>93.36</v>
      </c>
      <c r="D22" s="93">
        <v>735.29</v>
      </c>
      <c r="E22" s="92">
        <f t="shared" si="0"/>
        <v>828.65</v>
      </c>
      <c r="F22" s="94"/>
      <c r="G22" s="86"/>
      <c r="H22" s="86"/>
      <c r="I22" s="86"/>
    </row>
    <row r="23" spans="1:9" ht="15.75">
      <c r="A23" s="91" t="s">
        <v>52</v>
      </c>
      <c r="B23" s="91" t="s">
        <v>121</v>
      </c>
      <c r="C23" s="92">
        <v>86.42</v>
      </c>
      <c r="D23" s="93">
        <v>735.29</v>
      </c>
      <c r="E23" s="92">
        <f t="shared" si="0"/>
        <v>821.70999999999992</v>
      </c>
      <c r="F23" s="94"/>
      <c r="G23" s="86"/>
      <c r="H23" s="86"/>
      <c r="I23" s="86"/>
    </row>
    <row r="24" spans="1:9" ht="15.75">
      <c r="A24" s="91" t="s">
        <v>54</v>
      </c>
      <c r="B24" s="91" t="s">
        <v>122</v>
      </c>
      <c r="C24" s="92">
        <v>85.24</v>
      </c>
      <c r="D24" s="93">
        <v>735.29</v>
      </c>
      <c r="E24" s="92">
        <f t="shared" si="0"/>
        <v>820.53</v>
      </c>
      <c r="F24" s="94"/>
      <c r="G24" s="86"/>
      <c r="H24" s="86"/>
      <c r="I24" s="86"/>
    </row>
    <row r="25" spans="1:9" ht="15.75">
      <c r="A25" s="91" t="s">
        <v>56</v>
      </c>
      <c r="B25" s="91" t="s">
        <v>123</v>
      </c>
      <c r="C25" s="92">
        <v>78.569999999999993</v>
      </c>
      <c r="D25" s="93">
        <v>735.29</v>
      </c>
      <c r="E25" s="92">
        <f t="shared" si="0"/>
        <v>813.8599999999999</v>
      </c>
      <c r="F25" s="94"/>
      <c r="G25" s="86"/>
      <c r="H25" s="86"/>
      <c r="I25" s="86"/>
    </row>
    <row r="26" spans="1:9" ht="15.75">
      <c r="A26" s="91" t="s">
        <v>58</v>
      </c>
      <c r="B26" s="91" t="s">
        <v>124</v>
      </c>
      <c r="C26" s="92">
        <v>77.13</v>
      </c>
      <c r="D26" s="93">
        <v>735.29</v>
      </c>
      <c r="E26" s="92">
        <f t="shared" si="0"/>
        <v>812.42</v>
      </c>
      <c r="F26" s="94"/>
      <c r="G26" s="86"/>
      <c r="H26" s="86"/>
      <c r="I26" s="86"/>
    </row>
    <row r="27" spans="1:9" ht="15.75">
      <c r="A27" s="91" t="s">
        <v>60</v>
      </c>
      <c r="B27" s="91" t="s">
        <v>125</v>
      </c>
      <c r="C27" s="92">
        <v>73.069999999999993</v>
      </c>
      <c r="D27" s="93">
        <v>735.29</v>
      </c>
      <c r="E27" s="92">
        <f t="shared" ref="E27:E31" si="1">SUM(C27:D27)</f>
        <v>808.3599999999999</v>
      </c>
      <c r="F27" s="94"/>
      <c r="G27" s="86"/>
      <c r="H27" s="86"/>
      <c r="I27" s="86"/>
    </row>
    <row r="28" spans="1:9" ht="15.75">
      <c r="A28" s="91" t="s">
        <v>62</v>
      </c>
      <c r="B28" s="91" t="s">
        <v>126</v>
      </c>
      <c r="C28" s="92">
        <v>66.78</v>
      </c>
      <c r="D28" s="93">
        <v>735.29</v>
      </c>
      <c r="E28" s="92">
        <f t="shared" si="1"/>
        <v>802.06999999999994</v>
      </c>
      <c r="F28" s="94"/>
      <c r="G28" s="86"/>
      <c r="H28" s="86"/>
      <c r="I28" s="86"/>
    </row>
    <row r="29" spans="1:9" ht="15.75">
      <c r="A29" s="91" t="s">
        <v>64</v>
      </c>
      <c r="B29" s="91" t="s">
        <v>127</v>
      </c>
      <c r="C29" s="92">
        <v>64.95</v>
      </c>
      <c r="D29" s="93">
        <v>735.29</v>
      </c>
      <c r="E29" s="92">
        <f t="shared" si="1"/>
        <v>800.24</v>
      </c>
      <c r="F29" s="94"/>
      <c r="G29" s="86"/>
      <c r="H29" s="86"/>
      <c r="I29" s="86"/>
    </row>
    <row r="30" spans="1:9" ht="15.75">
      <c r="A30" s="91" t="s">
        <v>67</v>
      </c>
      <c r="B30" s="91" t="s">
        <v>128</v>
      </c>
      <c r="C30" s="92">
        <v>58.92</v>
      </c>
      <c r="D30" s="93">
        <v>735.29</v>
      </c>
      <c r="E30" s="92">
        <f t="shared" si="1"/>
        <v>794.20999999999992</v>
      </c>
      <c r="F30" s="94"/>
      <c r="G30" s="86"/>
      <c r="H30" s="86"/>
      <c r="I30" s="86"/>
    </row>
    <row r="31" spans="1:9" ht="15.75">
      <c r="A31" s="91" t="s">
        <v>69</v>
      </c>
      <c r="B31" s="91" t="s">
        <v>129</v>
      </c>
      <c r="C31" s="92">
        <v>56.83</v>
      </c>
      <c r="D31" s="93">
        <v>735.29</v>
      </c>
      <c r="E31" s="92">
        <f t="shared" si="1"/>
        <v>792.12</v>
      </c>
      <c r="F31" s="94"/>
      <c r="G31" s="86"/>
      <c r="H31" s="86"/>
      <c r="I31" s="86"/>
    </row>
    <row r="32" spans="1:9" ht="15.75">
      <c r="A32" s="94"/>
      <c r="B32" s="95" t="s">
        <v>112</v>
      </c>
      <c r="C32" s="96">
        <f>SUM(C20:C31)</f>
        <v>930.73</v>
      </c>
      <c r="D32" s="96">
        <f>SUM(D20:D31)</f>
        <v>8823.48</v>
      </c>
      <c r="E32" s="96">
        <f>SUM(E20:E31)</f>
        <v>9754.2099999999991</v>
      </c>
      <c r="F32" s="94"/>
      <c r="G32" s="97"/>
      <c r="H32" s="86"/>
      <c r="I32" s="86"/>
    </row>
    <row r="34" spans="1:7" ht="15.75">
      <c r="A34" s="109" t="s">
        <v>131</v>
      </c>
      <c r="B34" s="109"/>
      <c r="C34" s="109"/>
      <c r="D34" s="109"/>
    </row>
    <row r="35" spans="1:7" ht="15.75">
      <c r="A35" s="99"/>
      <c r="B35" s="99"/>
      <c r="C35" s="99"/>
      <c r="D35" s="99"/>
    </row>
    <row r="36" spans="1:7">
      <c r="A36" s="108" t="s">
        <v>132</v>
      </c>
      <c r="B36" s="108"/>
      <c r="C36" s="108"/>
      <c r="D36" s="108"/>
      <c r="E36" s="108"/>
      <c r="F36" s="108"/>
      <c r="G36" s="108"/>
    </row>
  </sheetData>
  <mergeCells count="15">
    <mergeCell ref="A1:F1"/>
    <mergeCell ref="A2:F2"/>
    <mergeCell ref="A4:I4"/>
    <mergeCell ref="A5:I5"/>
    <mergeCell ref="A8:I8"/>
    <mergeCell ref="A17:F17"/>
    <mergeCell ref="A36:G36"/>
    <mergeCell ref="A34:D34"/>
    <mergeCell ref="A7:G7"/>
    <mergeCell ref="A10:I10"/>
    <mergeCell ref="A11:I11"/>
    <mergeCell ref="A12:I12"/>
    <mergeCell ref="A13:I13"/>
    <mergeCell ref="A14:I14"/>
    <mergeCell ref="A9:I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19" zoomScale="196" zoomScaleNormal="196" workbookViewId="0">
      <selection activeCell="E18" sqref="E18"/>
    </sheetView>
  </sheetViews>
  <sheetFormatPr defaultColWidth="9" defaultRowHeight="15"/>
  <cols>
    <col min="1" max="1" width="9" customWidth="1"/>
    <col min="2" max="2" width="14" customWidth="1"/>
    <col min="3" max="3" width="13" customWidth="1"/>
    <col min="4" max="4" width="11.7109375" customWidth="1"/>
    <col min="5" max="5" width="41" customWidth="1"/>
    <col min="6" max="6" width="26.42578125" hidden="1" customWidth="1"/>
    <col min="7" max="7" width="11.7109375" customWidth="1"/>
    <col min="9" max="9" width="10.85546875" customWidth="1"/>
  </cols>
  <sheetData>
    <row r="1" spans="1:9">
      <c r="A1" s="114" t="s">
        <v>80</v>
      </c>
      <c r="B1" s="114"/>
      <c r="C1" s="114"/>
      <c r="D1" s="114"/>
      <c r="E1" s="114"/>
      <c r="F1" s="114"/>
    </row>
    <row r="2" spans="1:9">
      <c r="A2" s="114" t="s">
        <v>163</v>
      </c>
      <c r="B2" s="114"/>
      <c r="C2" s="114"/>
      <c r="D2" s="114"/>
      <c r="E2" s="114"/>
      <c r="F2" s="114"/>
    </row>
    <row r="3" spans="1:9" ht="15.75">
      <c r="A3" s="6"/>
      <c r="B3" s="6"/>
      <c r="C3" s="6"/>
      <c r="D3" s="6"/>
      <c r="E3" s="6"/>
      <c r="F3" s="6"/>
      <c r="G3" s="6"/>
      <c r="H3" s="6"/>
      <c r="I3" s="6"/>
    </row>
    <row r="4" spans="1:9" ht="15.75">
      <c r="A4" s="102" t="s">
        <v>81</v>
      </c>
      <c r="B4" s="102"/>
      <c r="C4" s="102"/>
      <c r="D4" s="102"/>
      <c r="E4" s="102"/>
      <c r="F4" s="102"/>
      <c r="G4" s="102"/>
      <c r="H4" s="102"/>
      <c r="I4" s="102"/>
    </row>
    <row r="5" spans="1:9" ht="15.75">
      <c r="A5" s="106" t="s">
        <v>82</v>
      </c>
      <c r="B5" s="106"/>
      <c r="C5" s="106"/>
      <c r="D5" s="106"/>
      <c r="E5" s="106"/>
      <c r="F5" s="106"/>
      <c r="G5" s="106"/>
      <c r="H5" s="106"/>
      <c r="I5" s="106"/>
    </row>
    <row r="6" spans="1:9" ht="15.75">
      <c r="A6" s="6" t="s">
        <v>83</v>
      </c>
      <c r="B6" s="6"/>
      <c r="C6" s="6"/>
      <c r="D6" s="6"/>
      <c r="E6" s="6"/>
      <c r="F6" s="6"/>
      <c r="G6" s="6"/>
      <c r="H6" s="6"/>
      <c r="I6" s="6"/>
    </row>
    <row r="7" spans="1:9" ht="15.75">
      <c r="A7" s="102" t="s">
        <v>84</v>
      </c>
      <c r="B7" s="102"/>
      <c r="C7" s="102"/>
      <c r="D7" s="102"/>
      <c r="E7" s="102"/>
      <c r="F7" s="102"/>
      <c r="G7" s="102"/>
      <c r="H7" s="102"/>
      <c r="I7" s="102"/>
    </row>
    <row r="8" spans="1:9" ht="15.75">
      <c r="A8" s="103" t="s">
        <v>85</v>
      </c>
      <c r="B8" s="103"/>
      <c r="C8" s="103"/>
      <c r="D8" s="103"/>
      <c r="E8" s="103"/>
      <c r="F8" s="103"/>
      <c r="G8" s="103"/>
      <c r="H8" s="103"/>
      <c r="I8" s="103"/>
    </row>
    <row r="9" spans="1:9" ht="15.75">
      <c r="A9" s="102" t="s">
        <v>86</v>
      </c>
      <c r="B9" s="102"/>
      <c r="C9" s="102"/>
      <c r="D9" s="102"/>
      <c r="E9" s="102"/>
      <c r="F9" s="102"/>
      <c r="G9" s="102"/>
      <c r="H9" s="102"/>
      <c r="I9" s="102"/>
    </row>
    <row r="10" spans="1:9" ht="15.75">
      <c r="A10" s="102" t="s">
        <v>87</v>
      </c>
      <c r="B10" s="102"/>
      <c r="C10" s="102"/>
      <c r="D10" s="102"/>
      <c r="E10" s="102"/>
      <c r="F10" s="102"/>
      <c r="G10" s="102"/>
      <c r="H10" s="102"/>
      <c r="I10" s="102"/>
    </row>
    <row r="11" spans="1:9" ht="15.75">
      <c r="A11" s="102" t="s">
        <v>88</v>
      </c>
      <c r="B11" s="102"/>
      <c r="C11" s="102"/>
      <c r="D11" s="102"/>
      <c r="E11" s="102"/>
      <c r="F11" s="102"/>
      <c r="G11" s="102"/>
      <c r="H11" s="102"/>
      <c r="I11" s="102"/>
    </row>
    <row r="12" spans="1:9" ht="15.75">
      <c r="A12" s="7" t="s">
        <v>89</v>
      </c>
      <c r="B12" s="7"/>
      <c r="C12" s="7"/>
      <c r="D12" s="7"/>
      <c r="E12" s="7"/>
      <c r="F12" s="7"/>
      <c r="G12" s="7"/>
      <c r="H12" s="7"/>
      <c r="I12" s="7"/>
    </row>
    <row r="13" spans="1:9" ht="15.75">
      <c r="A13" s="102"/>
      <c r="B13" s="102"/>
      <c r="C13" s="102"/>
      <c r="D13" s="102"/>
      <c r="E13" s="102"/>
      <c r="F13" s="102"/>
      <c r="G13" s="102"/>
      <c r="H13" s="102"/>
      <c r="I13" s="102"/>
    </row>
    <row r="14" spans="1:9" ht="15.75">
      <c r="A14" s="7"/>
      <c r="B14" s="7"/>
      <c r="C14" s="7"/>
      <c r="D14" s="7"/>
      <c r="E14" s="7"/>
      <c r="F14" s="7"/>
      <c r="G14" s="7"/>
      <c r="H14" s="7"/>
      <c r="I14" s="7"/>
    </row>
    <row r="15" spans="1:9" ht="15.75">
      <c r="A15" s="102" t="s">
        <v>164</v>
      </c>
      <c r="B15" s="102"/>
      <c r="C15" s="102"/>
      <c r="D15" s="102"/>
      <c r="E15" s="102"/>
      <c r="F15" s="102"/>
      <c r="G15" s="7"/>
      <c r="H15" s="7"/>
      <c r="I15" s="7"/>
    </row>
    <row r="16" spans="1:9" ht="15.75">
      <c r="A16" s="6"/>
      <c r="B16" s="6"/>
      <c r="C16" s="6"/>
      <c r="D16" s="115" t="s">
        <v>118</v>
      </c>
      <c r="E16" s="6"/>
      <c r="F16" s="6"/>
      <c r="G16" s="6"/>
      <c r="H16" s="6"/>
      <c r="I16" s="6"/>
    </row>
    <row r="17" spans="1:9" ht="47.25">
      <c r="A17" s="8" t="s">
        <v>0</v>
      </c>
      <c r="B17" s="9" t="s">
        <v>166</v>
      </c>
      <c r="C17" s="10" t="s">
        <v>90</v>
      </c>
      <c r="D17" s="11" t="s">
        <v>91</v>
      </c>
      <c r="E17" s="6"/>
      <c r="F17" s="6"/>
    </row>
    <row r="18" spans="1:9" ht="15.75">
      <c r="A18" s="12" t="s">
        <v>5</v>
      </c>
      <c r="B18" s="13">
        <v>358.48</v>
      </c>
      <c r="C18" s="14" t="s">
        <v>96</v>
      </c>
      <c r="D18" s="12">
        <v>47</v>
      </c>
      <c r="E18" s="6"/>
      <c r="F18" s="6"/>
    </row>
    <row r="19" spans="1:9" ht="15.75">
      <c r="A19" s="12" t="s">
        <v>9</v>
      </c>
      <c r="B19" s="13">
        <v>358.48</v>
      </c>
      <c r="C19" s="15" t="s">
        <v>97</v>
      </c>
      <c r="D19" s="12">
        <v>48</v>
      </c>
      <c r="E19" s="6"/>
      <c r="F19" s="6"/>
    </row>
    <row r="20" spans="1:9" ht="15.75">
      <c r="A20" s="12" t="s">
        <v>12</v>
      </c>
      <c r="B20" s="13">
        <v>358.48</v>
      </c>
      <c r="C20" s="14" t="s">
        <v>98</v>
      </c>
      <c r="D20" s="12">
        <v>49</v>
      </c>
      <c r="E20" s="6"/>
      <c r="F20" s="6"/>
    </row>
    <row r="21" spans="1:9" ht="15.75">
      <c r="A21" s="12" t="s">
        <v>14</v>
      </c>
      <c r="B21" s="13">
        <v>358.48</v>
      </c>
      <c r="C21" s="14" t="s">
        <v>99</v>
      </c>
      <c r="D21" s="12">
        <v>50</v>
      </c>
      <c r="E21" s="6"/>
      <c r="F21" s="6"/>
    </row>
    <row r="22" spans="1:9" ht="15.75">
      <c r="A22" s="12" t="s">
        <v>18</v>
      </c>
      <c r="B22" s="13">
        <v>358.48</v>
      </c>
      <c r="C22" s="14" t="s">
        <v>100</v>
      </c>
      <c r="D22" s="12">
        <v>51</v>
      </c>
      <c r="E22" s="6"/>
      <c r="F22" s="6"/>
    </row>
    <row r="23" spans="1:9" ht="15.75">
      <c r="A23" s="12" t="s">
        <v>20</v>
      </c>
      <c r="B23" s="13">
        <v>358.48</v>
      </c>
      <c r="C23" s="14" t="s">
        <v>101</v>
      </c>
      <c r="D23" s="12">
        <v>52</v>
      </c>
      <c r="E23" s="6"/>
      <c r="F23" s="6"/>
    </row>
    <row r="24" spans="1:9" ht="15.75">
      <c r="A24" s="12" t="s">
        <v>22</v>
      </c>
      <c r="B24" s="13">
        <v>358.48</v>
      </c>
      <c r="C24" s="14" t="s">
        <v>102</v>
      </c>
      <c r="D24" s="12">
        <v>53</v>
      </c>
      <c r="E24" s="6"/>
      <c r="F24" s="6"/>
    </row>
    <row r="25" spans="1:9" ht="15.75">
      <c r="A25" s="12" t="s">
        <v>25</v>
      </c>
      <c r="B25" s="13">
        <v>358.48</v>
      </c>
      <c r="C25" s="14" t="s">
        <v>103</v>
      </c>
      <c r="D25" s="12">
        <v>54</v>
      </c>
      <c r="E25" s="6"/>
      <c r="F25" s="6"/>
    </row>
    <row r="26" spans="1:9" ht="15.75">
      <c r="A26" s="12" t="s">
        <v>27</v>
      </c>
      <c r="B26" s="13">
        <v>358.48</v>
      </c>
      <c r="C26" s="14" t="s">
        <v>104</v>
      </c>
      <c r="D26" s="12">
        <v>55</v>
      </c>
      <c r="E26" s="6"/>
      <c r="F26" s="6"/>
    </row>
    <row r="27" spans="1:9" ht="15.75">
      <c r="A27" s="12" t="s">
        <v>30</v>
      </c>
      <c r="B27" s="13">
        <v>358.48</v>
      </c>
      <c r="C27" s="14" t="s">
        <v>105</v>
      </c>
      <c r="D27" s="12">
        <v>56</v>
      </c>
      <c r="E27" s="6"/>
      <c r="F27" s="6"/>
    </row>
    <row r="28" spans="1:9" ht="15.75">
      <c r="A28" s="12" t="s">
        <v>32</v>
      </c>
      <c r="B28" s="13">
        <v>358.48</v>
      </c>
      <c r="C28" s="14" t="s">
        <v>106</v>
      </c>
      <c r="D28" s="12">
        <v>57</v>
      </c>
      <c r="E28" s="6"/>
      <c r="F28" s="6"/>
    </row>
    <row r="29" spans="1:9" ht="15.75">
      <c r="A29" s="12" t="s">
        <v>33</v>
      </c>
      <c r="B29" s="13">
        <v>358.48</v>
      </c>
      <c r="C29" s="14" t="s">
        <v>107</v>
      </c>
      <c r="D29" s="12">
        <v>58</v>
      </c>
      <c r="E29" s="6"/>
      <c r="F29" s="6"/>
    </row>
    <row r="30" spans="1:9" ht="15.75">
      <c r="A30" s="16"/>
      <c r="B30" s="17">
        <f>SUM(B18:B29)</f>
        <v>4301.76</v>
      </c>
      <c r="C30" s="18"/>
      <c r="D30" s="19"/>
      <c r="E30" s="6"/>
      <c r="F30" s="6"/>
    </row>
    <row r="31" spans="1:9" ht="15.75">
      <c r="A31" s="6"/>
      <c r="B31" s="6"/>
      <c r="C31" s="6"/>
      <c r="D31" s="6"/>
      <c r="E31" s="6"/>
      <c r="F31" s="6"/>
      <c r="G31" s="6"/>
      <c r="H31" s="6"/>
      <c r="I31" s="6"/>
    </row>
    <row r="32" spans="1:9" ht="15.75">
      <c r="A32" s="104" t="s">
        <v>133</v>
      </c>
      <c r="B32" s="102"/>
      <c r="C32" s="102"/>
      <c r="D32" s="102"/>
      <c r="E32" s="102"/>
      <c r="F32" s="6"/>
      <c r="G32" s="6"/>
      <c r="H32" s="6"/>
      <c r="I32" s="6"/>
    </row>
    <row r="33" spans="1:9" ht="15.75">
      <c r="A33" s="6"/>
      <c r="B33" s="6"/>
      <c r="C33" s="6"/>
      <c r="D33" s="6"/>
      <c r="E33" s="6"/>
      <c r="F33" s="6"/>
      <c r="G33" s="6"/>
      <c r="H33" s="6"/>
      <c r="I33" s="6"/>
    </row>
    <row r="34" spans="1:9">
      <c r="A34" s="112" t="s">
        <v>134</v>
      </c>
      <c r="B34" s="113"/>
      <c r="C34" s="113"/>
      <c r="D34" s="113"/>
      <c r="E34" s="113"/>
    </row>
  </sheetData>
  <mergeCells count="13">
    <mergeCell ref="A1:F1"/>
    <mergeCell ref="A2:F2"/>
    <mergeCell ref="A4:I4"/>
    <mergeCell ref="A5:I5"/>
    <mergeCell ref="A7:I7"/>
    <mergeCell ref="A32:E32"/>
    <mergeCell ref="A34:E34"/>
    <mergeCell ref="A15:F15"/>
    <mergeCell ref="A8:I8"/>
    <mergeCell ref="A9:I9"/>
    <mergeCell ref="A10:I10"/>
    <mergeCell ref="A11:I11"/>
    <mergeCell ref="A13:I1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zoomScale="208" zoomScaleNormal="208" workbookViewId="0">
      <selection activeCell="A22" sqref="A22"/>
    </sheetView>
  </sheetViews>
  <sheetFormatPr defaultColWidth="9" defaultRowHeight="15"/>
  <cols>
    <col min="1" max="1" width="90.42578125" customWidth="1"/>
  </cols>
  <sheetData>
    <row r="1" spans="1:1" ht="15.75">
      <c r="A1" s="1" t="s">
        <v>92</v>
      </c>
    </row>
    <row r="2" spans="1:1" ht="15.75">
      <c r="A2" s="1" t="s">
        <v>155</v>
      </c>
    </row>
    <row r="3" spans="1:1" ht="15.75">
      <c r="A3" s="2"/>
    </row>
    <row r="4" spans="1:1" ht="15.75">
      <c r="A4" s="3" t="s">
        <v>93</v>
      </c>
    </row>
    <row r="5" spans="1:1" ht="15.75">
      <c r="A5" s="2"/>
    </row>
    <row r="6" spans="1:1" ht="73.5" customHeight="1">
      <c r="A6" s="4" t="s">
        <v>159</v>
      </c>
    </row>
    <row r="7" spans="1:1" ht="15.75">
      <c r="A7" s="5"/>
    </row>
    <row r="8" spans="1:1" ht="62.25" customHeight="1">
      <c r="A8" s="4" t="s">
        <v>156</v>
      </c>
    </row>
    <row r="9" spans="1:1" ht="15.75">
      <c r="A9" s="5"/>
    </row>
    <row r="10" spans="1:1" ht="62.25" customHeight="1">
      <c r="A10" s="4" t="s">
        <v>160</v>
      </c>
    </row>
    <row r="11" spans="1:1" ht="15.75">
      <c r="A11" s="5"/>
    </row>
    <row r="12" spans="1:1" ht="46.5" customHeight="1">
      <c r="A12" s="4" t="s">
        <v>161</v>
      </c>
    </row>
    <row r="13" spans="1:1" ht="15.75">
      <c r="A13" s="5"/>
    </row>
    <row r="14" spans="1:1" ht="15.75">
      <c r="A14" s="4" t="s">
        <v>94</v>
      </c>
    </row>
    <row r="15" spans="1:1" ht="15.75">
      <c r="A15" s="5"/>
    </row>
    <row r="16" spans="1:1" ht="44.25" customHeight="1">
      <c r="A16" s="4" t="s">
        <v>157</v>
      </c>
    </row>
    <row r="17" spans="1:1" ht="15.75">
      <c r="A17" s="5"/>
    </row>
    <row r="18" spans="1:1" ht="42" customHeight="1">
      <c r="A18" s="4" t="s">
        <v>162</v>
      </c>
    </row>
    <row r="19" spans="1:1" ht="15.75">
      <c r="A19" s="5"/>
    </row>
    <row r="20" spans="1:1" ht="31.5" customHeight="1">
      <c r="A20" s="4" t="s">
        <v>158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Financ. plan za 2025.</vt:lpstr>
      <vt:lpstr>Plan zaduživanja i otplata</vt:lpstr>
      <vt:lpstr>Plan otplate kredita PBZ</vt:lpstr>
      <vt:lpstr>Obveze prema leasingu</vt:lpstr>
      <vt:lpstr>Obrazloženje financ. plana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ŠULTER</dc:creator>
  <cp:lastModifiedBy>MILAN ŠULTER</cp:lastModifiedBy>
  <cp:lastPrinted>2025-01-03T08:17:46Z</cp:lastPrinted>
  <dcterms:created xsi:type="dcterms:W3CDTF">2022-12-01T12:47:00Z</dcterms:created>
  <dcterms:modified xsi:type="dcterms:W3CDTF">2025-01-15T13:22:27Z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F6F36F901C7F49C8A6A97F7A3E7F1EC6</vt:lpwstr>
  </property>
  <property fmtid="{D5CDD505-2E9C-101B-9397-08002B2CF9AE}" pid="3" name="KSOProductBuildVer">
    <vt:lpwstr>1033-11.2.0.11417</vt:lpwstr>
  </property>
</Properties>
</file>